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6675" windowHeight="8130"/>
  </bookViews>
  <sheets>
    <sheet name="Plan1" sheetId="1" r:id="rId1"/>
  </sheets>
  <definedNames>
    <definedName name="_xlnm.Print_Area" localSheetId="0">Plan1!$A$1:$C$32</definedName>
  </definedNames>
  <calcPr calcId="145621"/>
</workbook>
</file>

<file path=xl/calcChain.xml><?xml version="1.0" encoding="utf-8"?>
<calcChain xmlns="http://schemas.openxmlformats.org/spreadsheetml/2006/main">
  <c r="B6" i="1" l="1"/>
  <c r="B5" i="1"/>
  <c r="B31" i="1"/>
  <c r="C31" i="1" s="1"/>
  <c r="B30" i="1"/>
  <c r="B29" i="1"/>
  <c r="C29" i="1" s="1"/>
  <c r="B28" i="1"/>
  <c r="C28" i="1" s="1"/>
  <c r="B27" i="1"/>
  <c r="C27" i="1" s="1"/>
  <c r="B26" i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B17" i="1"/>
  <c r="C17" i="1" s="1"/>
  <c r="B16" i="1"/>
  <c r="C16" i="1" s="1"/>
  <c r="B15" i="1"/>
  <c r="C15" i="1" s="1"/>
  <c r="B14" i="1"/>
  <c r="C14" i="1" s="1"/>
  <c r="B13" i="1"/>
  <c r="B12" i="1"/>
  <c r="C12" i="1" s="1"/>
  <c r="B11" i="1"/>
  <c r="C11" i="1" s="1"/>
  <c r="C13" i="1"/>
  <c r="C26" i="1"/>
  <c r="B9" i="1"/>
  <c r="C9" i="1" s="1"/>
  <c r="B10" i="1"/>
  <c r="C10" i="1" s="1"/>
  <c r="C18" i="1"/>
  <c r="C30" i="1"/>
  <c r="B8" i="1"/>
  <c r="C8" i="1" s="1"/>
  <c r="B32" i="1" l="1"/>
  <c r="C32" i="1"/>
</calcChain>
</file>

<file path=xl/sharedStrings.xml><?xml version="1.0" encoding="utf-8"?>
<sst xmlns="http://schemas.openxmlformats.org/spreadsheetml/2006/main" count="33" uniqueCount="33">
  <si>
    <t>Prazo de execução do Projeto Esportivo (em meses)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</si>
  <si>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</si>
  <si>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</si>
  <si>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</si>
  <si>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</si>
  <si>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</si>
  <si>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</si>
  <si>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</si>
  <si>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</si>
  <si>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</si>
  <si>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</si>
  <si>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</si>
  <si>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</si>
  <si>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</si>
  <si>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</si>
  <si>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</si>
  <si>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</si>
  <si>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</si>
  <si>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</si>
  <si>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</si>
  <si>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</si>
  <si>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</si>
  <si>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</si>
  <si>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</si>
  <si>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</si>
  <si>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Total</t>
  </si>
  <si>
    <t>% pago no mês</t>
  </si>
  <si>
    <t>Valor da parcela paga no mês</t>
  </si>
  <si>
    <r>
      <t xml:space="preserve">Parcela </t>
    </r>
    <r>
      <rPr>
        <b/>
        <u/>
        <sz val="9"/>
        <color theme="1"/>
        <rFont val="Calibri Light"/>
        <family val="2"/>
      </rPr>
      <t>máxima</t>
    </r>
    <r>
      <rPr>
        <sz val="9"/>
        <color theme="1"/>
        <rFont val="Calibri Light"/>
        <family val="2"/>
      </rPr>
      <t xml:space="preserve"> paga no primeiro mês de execução do Projeto (2/3 do valor aprovado, relativos a auxílio na elaboração e captação, atividades prévias ao início de execução)</t>
    </r>
  </si>
  <si>
    <t xml:space="preserve">Pagamento mensal pela atividade de auxílio na preparação dos documentos para a prestação de contas </t>
  </si>
  <si>
    <t>Simulação mês a mês</t>
  </si>
  <si>
    <t>Simulador para cálculo das parcelas do Facilitador - art. 27, §4º, b, da Resolução SEESP 16/2017</t>
  </si>
  <si>
    <t>Valor destinado ao Facilitador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</si>
</sst>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u/>
      <sz val="9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/>
    </xf>
    <xf numFmtId="44" fontId="2" fillId="0" borderId="3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="115" zoomScaleNormal="100" zoomScaleSheetLayoutView="115" workbookViewId="0">
      <selection activeCell="A5" sqref="A5"/>
    </sheetView>
  </sheetViews>
  <sheetFormatPr defaultRowHeight="15" x14ac:dyDescent="0.25"/>
  <cols>
    <col min="1" max="1" width="27.28515625" style="2" bestFit="1" customWidth="1"/>
    <col min="2" max="2" width="9.85546875" style="2" customWidth="1"/>
    <col min="3" max="3" width="12.85546875" style="2" customWidth="1"/>
    <col min="4" max="4" width="12.28515625" style="2" bestFit="1" customWidth="1"/>
    <col min="5" max="5" width="11.140625" style="2" bestFit="1" customWidth="1"/>
    <col min="6" max="6" width="9.140625" style="2"/>
    <col min="7" max="7" width="55.7109375" style="2" customWidth="1"/>
    <col min="8" max="16384" width="9.140625" style="2"/>
  </cols>
  <sheetData>
    <row r="1" spans="1:4" x14ac:dyDescent="0.25">
      <c r="A1" s="10" t="s">
        <v>31</v>
      </c>
      <c r="B1" s="11"/>
      <c r="C1" s="12"/>
    </row>
    <row r="2" spans="1:4" x14ac:dyDescent="0.25">
      <c r="A2" s="13"/>
      <c r="B2" s="14"/>
      <c r="C2" s="15"/>
    </row>
    <row r="3" spans="1:4" x14ac:dyDescent="0.25">
      <c r="A3" s="3" t="s">
        <v>32</v>
      </c>
      <c r="B3" s="16">
        <v>30000</v>
      </c>
      <c r="C3" s="17"/>
      <c r="D3" s="4"/>
    </row>
    <row r="4" spans="1:4" ht="24" x14ac:dyDescent="0.25">
      <c r="A4" s="5" t="s">
        <v>0</v>
      </c>
      <c r="B4" s="18">
        <v>6</v>
      </c>
      <c r="C4" s="19"/>
    </row>
    <row r="5" spans="1:4" ht="60" x14ac:dyDescent="0.25">
      <c r="A5" s="5" t="s">
        <v>28</v>
      </c>
      <c r="B5" s="16">
        <f>2/3*B3</f>
        <v>20000</v>
      </c>
      <c r="C5" s="17"/>
    </row>
    <row r="6" spans="1:4" ht="48" x14ac:dyDescent="0.25">
      <c r="A6" s="5" t="s">
        <v>29</v>
      </c>
      <c r="B6" s="16">
        <f>(B3*1/3)/B4</f>
        <v>1666.6666666666667</v>
      </c>
      <c r="C6" s="17"/>
    </row>
    <row r="7" spans="1:4" ht="36" x14ac:dyDescent="0.25">
      <c r="A7" s="1" t="s">
        <v>30</v>
      </c>
      <c r="B7" s="1" t="s">
        <v>26</v>
      </c>
      <c r="C7" s="1" t="s">
        <v>27</v>
      </c>
    </row>
    <row r="8" spans="1:4" x14ac:dyDescent="0.25">
      <c r="A8" s="5" t="s">
        <v>1</v>
      </c>
      <c r="B8" s="9">
        <f>2/3+1/3/B4</f>
        <v>0.72222222222222221</v>
      </c>
      <c r="C8" s="6">
        <f>B8*$B$3</f>
        <v>21666.666666666668</v>
      </c>
    </row>
    <row r="9" spans="1:4" x14ac:dyDescent="0.25">
      <c r="A9" s="5" t="s">
        <v>2</v>
      </c>
      <c r="B9" s="9">
        <f>IF($B$4&gt;1,1/3/$B$4,0)</f>
        <v>5.5555555555555552E-2</v>
      </c>
      <c r="C9" s="6">
        <f t="shared" ref="C9:C31" si="0">B9*$B$3</f>
        <v>1666.6666666666665</v>
      </c>
    </row>
    <row r="10" spans="1:4" x14ac:dyDescent="0.25">
      <c r="A10" s="5" t="s">
        <v>3</v>
      </c>
      <c r="B10" s="9">
        <f>IF($B$4&gt;2,1/3/$B$4,0)</f>
        <v>5.5555555555555552E-2</v>
      </c>
      <c r="C10" s="6">
        <f t="shared" si="0"/>
        <v>1666.6666666666665</v>
      </c>
    </row>
    <row r="11" spans="1:4" x14ac:dyDescent="0.25">
      <c r="A11" s="5" t="s">
        <v>4</v>
      </c>
      <c r="B11" s="9">
        <f>IF($B$4&gt;3,1/3/$B$4,0)</f>
        <v>5.5555555555555552E-2</v>
      </c>
      <c r="C11" s="6">
        <f t="shared" si="0"/>
        <v>1666.6666666666665</v>
      </c>
    </row>
    <row r="12" spans="1:4" x14ac:dyDescent="0.25">
      <c r="A12" s="5" t="s">
        <v>5</v>
      </c>
      <c r="B12" s="9">
        <f>IF($B$4&gt;4,1/3/$B$4,0)</f>
        <v>5.5555555555555552E-2</v>
      </c>
      <c r="C12" s="6">
        <f t="shared" si="0"/>
        <v>1666.6666666666665</v>
      </c>
    </row>
    <row r="13" spans="1:4" x14ac:dyDescent="0.25">
      <c r="A13" s="5" t="s">
        <v>6</v>
      </c>
      <c r="B13" s="9">
        <f>IF($B$4&gt;5,1/3/$B$4,0)</f>
        <v>5.5555555555555552E-2</v>
      </c>
      <c r="C13" s="6">
        <f t="shared" si="0"/>
        <v>1666.6666666666665</v>
      </c>
    </row>
    <row r="14" spans="1:4" x14ac:dyDescent="0.25">
      <c r="A14" s="5" t="s">
        <v>7</v>
      </c>
      <c r="B14" s="9">
        <f>IF($B$4&gt;6,1/3/$B$4,0)</f>
        <v>0</v>
      </c>
      <c r="C14" s="6">
        <f t="shared" si="0"/>
        <v>0</v>
      </c>
    </row>
    <row r="15" spans="1:4" x14ac:dyDescent="0.25">
      <c r="A15" s="5" t="s">
        <v>8</v>
      </c>
      <c r="B15" s="9">
        <f>IF($B$4&gt;7,1/3/$B$4,0)</f>
        <v>0</v>
      </c>
      <c r="C15" s="6">
        <f t="shared" si="0"/>
        <v>0</v>
      </c>
    </row>
    <row r="16" spans="1:4" x14ac:dyDescent="0.25">
      <c r="A16" s="5" t="s">
        <v>9</v>
      </c>
      <c r="B16" s="9">
        <f>IF($B$4&gt;8,1/3/$B$4,0)</f>
        <v>0</v>
      </c>
      <c r="C16" s="6">
        <f t="shared" si="0"/>
        <v>0</v>
      </c>
    </row>
    <row r="17" spans="1:3" x14ac:dyDescent="0.25">
      <c r="A17" s="5" t="s">
        <v>10</v>
      </c>
      <c r="B17" s="9">
        <f>IF($B$4&gt;9,1/3/$B$4,0)</f>
        <v>0</v>
      </c>
      <c r="C17" s="6">
        <f t="shared" si="0"/>
        <v>0</v>
      </c>
    </row>
    <row r="18" spans="1:3" x14ac:dyDescent="0.25">
      <c r="A18" s="5" t="s">
        <v>11</v>
      </c>
      <c r="B18" s="9">
        <f>IF($B$4&gt;10,1/3/$B$4,0)</f>
        <v>0</v>
      </c>
      <c r="C18" s="6">
        <f t="shared" si="0"/>
        <v>0</v>
      </c>
    </row>
    <row r="19" spans="1:3" x14ac:dyDescent="0.25">
      <c r="A19" s="5" t="s">
        <v>12</v>
      </c>
      <c r="B19" s="9">
        <f>IF($B$4&gt;11,1/3/$B$4,0)</f>
        <v>0</v>
      </c>
      <c r="C19" s="6">
        <f t="shared" si="0"/>
        <v>0</v>
      </c>
    </row>
    <row r="20" spans="1:3" x14ac:dyDescent="0.25">
      <c r="A20" s="5" t="s">
        <v>13</v>
      </c>
      <c r="B20" s="9">
        <f>IF($B$4&gt;12,1/3/$B$4,0)</f>
        <v>0</v>
      </c>
      <c r="C20" s="6">
        <f t="shared" si="0"/>
        <v>0</v>
      </c>
    </row>
    <row r="21" spans="1:3" x14ac:dyDescent="0.25">
      <c r="A21" s="5" t="s">
        <v>14</v>
      </c>
      <c r="B21" s="9">
        <f>IF($B$4&gt;13,1/3/$B$4,0)</f>
        <v>0</v>
      </c>
      <c r="C21" s="6">
        <f t="shared" si="0"/>
        <v>0</v>
      </c>
    </row>
    <row r="22" spans="1:3" x14ac:dyDescent="0.25">
      <c r="A22" s="5" t="s">
        <v>15</v>
      </c>
      <c r="B22" s="9">
        <f>IF($B$4&gt;14,1/3/$B$4,0)</f>
        <v>0</v>
      </c>
      <c r="C22" s="6">
        <f t="shared" si="0"/>
        <v>0</v>
      </c>
    </row>
    <row r="23" spans="1:3" x14ac:dyDescent="0.25">
      <c r="A23" s="5" t="s">
        <v>16</v>
      </c>
      <c r="B23" s="9">
        <f>IF($B$4&gt;15,1/3/$B$4,0)</f>
        <v>0</v>
      </c>
      <c r="C23" s="6">
        <f t="shared" si="0"/>
        <v>0</v>
      </c>
    </row>
    <row r="24" spans="1:3" x14ac:dyDescent="0.25">
      <c r="A24" s="5" t="s">
        <v>17</v>
      </c>
      <c r="B24" s="9">
        <f>IF($B$4&gt;16,1/3/$B$4,0)</f>
        <v>0</v>
      </c>
      <c r="C24" s="6">
        <f t="shared" si="0"/>
        <v>0</v>
      </c>
    </row>
    <row r="25" spans="1:3" x14ac:dyDescent="0.25">
      <c r="A25" s="5" t="s">
        <v>18</v>
      </c>
      <c r="B25" s="9">
        <f>IF($B$4&gt;17,1/3/$B$4,0)</f>
        <v>0</v>
      </c>
      <c r="C25" s="6">
        <f t="shared" si="0"/>
        <v>0</v>
      </c>
    </row>
    <row r="26" spans="1:3" x14ac:dyDescent="0.25">
      <c r="A26" s="5" t="s">
        <v>19</v>
      </c>
      <c r="B26" s="9">
        <f>IF($B$4&gt;18,1/3/$B$4,0)</f>
        <v>0</v>
      </c>
      <c r="C26" s="6">
        <f t="shared" si="0"/>
        <v>0</v>
      </c>
    </row>
    <row r="27" spans="1:3" x14ac:dyDescent="0.25">
      <c r="A27" s="5" t="s">
        <v>20</v>
      </c>
      <c r="B27" s="9">
        <f>IF($B$4&gt;19,1/3/$B$4,0)</f>
        <v>0</v>
      </c>
      <c r="C27" s="6">
        <f t="shared" si="0"/>
        <v>0</v>
      </c>
    </row>
    <row r="28" spans="1:3" x14ac:dyDescent="0.25">
      <c r="A28" s="5" t="s">
        <v>21</v>
      </c>
      <c r="B28" s="9">
        <f>IF($B$4&gt;20,1/3/$B$4,0)</f>
        <v>0</v>
      </c>
      <c r="C28" s="6">
        <f t="shared" si="0"/>
        <v>0</v>
      </c>
    </row>
    <row r="29" spans="1:3" x14ac:dyDescent="0.25">
      <c r="A29" s="5" t="s">
        <v>22</v>
      </c>
      <c r="B29" s="9">
        <f>IF($B$4&gt;21,1/3/$B$4,0)</f>
        <v>0</v>
      </c>
      <c r="C29" s="6">
        <f t="shared" si="0"/>
        <v>0</v>
      </c>
    </row>
    <row r="30" spans="1:3" x14ac:dyDescent="0.25">
      <c r="A30" s="5" t="s">
        <v>23</v>
      </c>
      <c r="B30" s="9">
        <f>IF($B$4&gt;22,1/3/$B$4,0)</f>
        <v>0</v>
      </c>
      <c r="C30" s="6">
        <f t="shared" si="0"/>
        <v>0</v>
      </c>
    </row>
    <row r="31" spans="1:3" x14ac:dyDescent="0.25">
      <c r="A31" s="5" t="s">
        <v>24</v>
      </c>
      <c r="B31" s="9">
        <f>IF($B$4&gt;23,1/3/$B$4,0)</f>
        <v>0</v>
      </c>
      <c r="C31" s="6">
        <f t="shared" si="0"/>
        <v>0</v>
      </c>
    </row>
    <row r="32" spans="1:3" x14ac:dyDescent="0.25">
      <c r="A32" s="7" t="s">
        <v>25</v>
      </c>
      <c r="B32" s="8">
        <f>SUM(B8:B31)</f>
        <v>1</v>
      </c>
      <c r="C32" s="6">
        <f>SUM(C8:C31)</f>
        <v>30000.000000000007</v>
      </c>
    </row>
  </sheetData>
  <mergeCells count="5">
    <mergeCell ref="A1:C2"/>
    <mergeCell ref="B3:C3"/>
    <mergeCell ref="B4:C4"/>
    <mergeCell ref="B5:C5"/>
    <mergeCell ref="B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Souza Santana (SEEJ)</dc:creator>
  <cp:lastModifiedBy>Erika Alonso Bastos de Lima</cp:lastModifiedBy>
  <dcterms:created xsi:type="dcterms:W3CDTF">2014-05-14T19:20:52Z</dcterms:created>
  <dcterms:modified xsi:type="dcterms:W3CDTF">2017-06-30T18:39:04Z</dcterms:modified>
</cp:coreProperties>
</file>