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isec\Downloads\"/>
    </mc:Choice>
  </mc:AlternateContent>
  <xr:revisionPtr revIDLastSave="0" documentId="13_ncr:1_{FE56532C-A1B5-43FC-A761-6EF7E9C01B67}" xr6:coauthVersionLast="47" xr6:coauthVersionMax="47" xr10:uidLastSave="{00000000-0000-0000-0000-000000000000}"/>
  <bookViews>
    <workbookView xWindow="-75" yWindow="0" windowWidth="24225" windowHeight="15585" xr2:uid="{00000000-000D-0000-FFFF-FFFF00000000}"/>
  </bookViews>
  <sheets>
    <sheet name="Captacao ANO A ANO" sheetId="1" r:id="rId1"/>
    <sheet name="Planilha1" sheetId="11" r:id="rId2"/>
    <sheet name="TCs 2017" sheetId="2" state="hidden" r:id="rId3"/>
    <sheet name="Plan8" sheetId="3" state="hidden" r:id="rId4"/>
    <sheet name="Plan4" sheetId="4" state="hidden" r:id="rId5"/>
    <sheet name="Plan5" sheetId="5" state="hidden" r:id="rId6"/>
    <sheet name="Plan3" sheetId="6" state="hidden" r:id="rId7"/>
    <sheet name="Plan6" sheetId="7" state="hidden" r:id="rId8"/>
    <sheet name="Comparacao Sistema x Planilha" sheetId="8" state="hidden" r:id="rId9"/>
    <sheet name="Plan10" sheetId="9" state="hidden" r:id="rId10"/>
    <sheet name="Prêmio do Esporte Mineiro 2017" sheetId="10" state="hidden" r:id="rId11"/>
  </sheets>
  <definedNames>
    <definedName name="_xlnm._FilterDatabase" localSheetId="0" hidden="1">'Captacao ANO A ANO'!$A$1:$K$2688</definedName>
    <definedName name="_xlnm._FilterDatabase" localSheetId="8" hidden="1">'Comparacao Sistema x Planilha'!$B$1:$H$722</definedName>
    <definedName name="_xlnm._FilterDatabase" localSheetId="6" hidden="1">Plan3!$A$1:$T$212</definedName>
    <definedName name="_xlnm._FilterDatabase" localSheetId="4" hidden="1">Plan4!$A$1:$C$220</definedName>
    <definedName name="_xlnm._FilterDatabase" localSheetId="5" hidden="1">Plan5!$A$1:$C$223</definedName>
    <definedName name="_xlnm._FilterDatabase" localSheetId="7" hidden="1">Plan6!$A$70:$K$97</definedName>
    <definedName name="_xlnm._FilterDatabase" localSheetId="2" hidden="1">'TCs 2017'!$A$1:$S$313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jojBAIbobKBwLsfqFUAg2M0+g68A=="/>
    </ext>
  </extLst>
</workbook>
</file>

<file path=xl/calcChain.xml><?xml version="1.0" encoding="utf-8"?>
<calcChain xmlns="http://schemas.openxmlformats.org/spreadsheetml/2006/main">
  <c r="F722" i="8" l="1"/>
  <c r="E722" i="8"/>
  <c r="C722" i="8"/>
  <c r="F721" i="8"/>
  <c r="E721" i="8"/>
  <c r="H721" i="8" s="1"/>
  <c r="G721" i="8" s="1"/>
  <c r="D721" i="8"/>
  <c r="C721" i="8"/>
  <c r="F720" i="8"/>
  <c r="E720" i="8"/>
  <c r="C720" i="8"/>
  <c r="F719" i="8"/>
  <c r="E719" i="8"/>
  <c r="H719" i="8" s="1"/>
  <c r="G719" i="8" s="1"/>
  <c r="D719" i="8"/>
  <c r="C719" i="8"/>
  <c r="F718" i="8"/>
  <c r="E718" i="8"/>
  <c r="C718" i="8"/>
  <c r="F717" i="8"/>
  <c r="E717" i="8"/>
  <c r="H717" i="8" s="1"/>
  <c r="G717" i="8" s="1"/>
  <c r="D717" i="8"/>
  <c r="C717" i="8"/>
  <c r="F716" i="8"/>
  <c r="E716" i="8"/>
  <c r="C716" i="8"/>
  <c r="F715" i="8"/>
  <c r="E715" i="8"/>
  <c r="H715" i="8" s="1"/>
  <c r="G715" i="8" s="1"/>
  <c r="D715" i="8"/>
  <c r="C715" i="8"/>
  <c r="F714" i="8"/>
  <c r="E714" i="8"/>
  <c r="C714" i="8"/>
  <c r="F713" i="8"/>
  <c r="E713" i="8"/>
  <c r="H713" i="8" s="1"/>
  <c r="G713" i="8" s="1"/>
  <c r="D713" i="8"/>
  <c r="C713" i="8"/>
  <c r="H712" i="8"/>
  <c r="F712" i="8"/>
  <c r="D712" i="8"/>
  <c r="H711" i="8"/>
  <c r="F711" i="8"/>
  <c r="D711" i="8"/>
  <c r="H710" i="8"/>
  <c r="F710" i="8"/>
  <c r="D710" i="8"/>
  <c r="H709" i="8"/>
  <c r="F709" i="8"/>
  <c r="D709" i="8"/>
  <c r="H708" i="8"/>
  <c r="F708" i="8"/>
  <c r="D708" i="8"/>
  <c r="F707" i="8"/>
  <c r="E707" i="8"/>
  <c r="C707" i="8"/>
  <c r="F706" i="8"/>
  <c r="E706" i="8"/>
  <c r="H706" i="8" s="1"/>
  <c r="G706" i="8" s="1"/>
  <c r="D706" i="8"/>
  <c r="C706" i="8"/>
  <c r="F705" i="8"/>
  <c r="E705" i="8"/>
  <c r="C705" i="8"/>
  <c r="F704" i="8"/>
  <c r="E704" i="8"/>
  <c r="H704" i="8" s="1"/>
  <c r="G704" i="8" s="1"/>
  <c r="D704" i="8"/>
  <c r="C704" i="8"/>
  <c r="H703" i="8"/>
  <c r="F703" i="8"/>
  <c r="D703" i="8"/>
  <c r="H702" i="8"/>
  <c r="F702" i="8"/>
  <c r="D702" i="8"/>
  <c r="H701" i="8"/>
  <c r="F701" i="8"/>
  <c r="D701" i="8"/>
  <c r="H700" i="8"/>
  <c r="F700" i="8"/>
  <c r="D700" i="8"/>
  <c r="H699" i="8"/>
  <c r="F699" i="8"/>
  <c r="D699" i="8"/>
  <c r="H698" i="8"/>
  <c r="F698" i="8"/>
  <c r="D698" i="8"/>
  <c r="H697" i="8"/>
  <c r="F697" i="8"/>
  <c r="D697" i="8"/>
  <c r="H696" i="8"/>
  <c r="F696" i="8"/>
  <c r="D696" i="8"/>
  <c r="H695" i="8"/>
  <c r="F695" i="8"/>
  <c r="D695" i="8"/>
  <c r="H694" i="8"/>
  <c r="F694" i="8"/>
  <c r="D694" i="8"/>
  <c r="H693" i="8"/>
  <c r="F693" i="8"/>
  <c r="D693" i="8"/>
  <c r="H692" i="8"/>
  <c r="F692" i="8"/>
  <c r="D692" i="8"/>
  <c r="H691" i="8"/>
  <c r="F691" i="8"/>
  <c r="D691" i="8"/>
  <c r="H690" i="8"/>
  <c r="F690" i="8"/>
  <c r="D690" i="8"/>
  <c r="H689" i="8"/>
  <c r="F689" i="8"/>
  <c r="D689" i="8"/>
  <c r="H688" i="8"/>
  <c r="F688" i="8"/>
  <c r="D688" i="8"/>
  <c r="H687" i="8"/>
  <c r="F687" i="8"/>
  <c r="D687" i="8"/>
  <c r="H686" i="8"/>
  <c r="F686" i="8"/>
  <c r="D686" i="8"/>
  <c r="H685" i="8"/>
  <c r="F685" i="8"/>
  <c r="D685" i="8"/>
  <c r="H684" i="8"/>
  <c r="F684" i="8"/>
  <c r="D684" i="8"/>
  <c r="H683" i="8"/>
  <c r="F683" i="8"/>
  <c r="D683" i="8"/>
  <c r="H682" i="8"/>
  <c r="F682" i="8"/>
  <c r="D682" i="8"/>
  <c r="H681" i="8"/>
  <c r="F681" i="8"/>
  <c r="D681" i="8"/>
  <c r="H680" i="8"/>
  <c r="F680" i="8"/>
  <c r="D680" i="8"/>
  <c r="H679" i="8"/>
  <c r="F679" i="8"/>
  <c r="D679" i="8"/>
  <c r="H678" i="8"/>
  <c r="F678" i="8"/>
  <c r="D678" i="8"/>
  <c r="H677" i="8"/>
  <c r="F677" i="8"/>
  <c r="D677" i="8"/>
  <c r="H676" i="8"/>
  <c r="F676" i="8"/>
  <c r="D676" i="8"/>
  <c r="H675" i="8"/>
  <c r="F675" i="8"/>
  <c r="D675" i="8"/>
  <c r="H674" i="8"/>
  <c r="F674" i="8"/>
  <c r="D674" i="8"/>
  <c r="H673" i="8"/>
  <c r="F673" i="8"/>
  <c r="D673" i="8"/>
  <c r="H672" i="8"/>
  <c r="F672" i="8"/>
  <c r="D672" i="8"/>
  <c r="H671" i="8"/>
  <c r="F671" i="8"/>
  <c r="D671" i="8"/>
  <c r="H670" i="8"/>
  <c r="F670" i="8"/>
  <c r="D670" i="8"/>
  <c r="H669" i="8"/>
  <c r="F669" i="8"/>
  <c r="D669" i="8"/>
  <c r="H668" i="8"/>
  <c r="F668" i="8"/>
  <c r="D668" i="8"/>
  <c r="H667" i="8"/>
  <c r="F667" i="8"/>
  <c r="D667" i="8"/>
  <c r="H666" i="8"/>
  <c r="F666" i="8"/>
  <c r="D666" i="8"/>
  <c r="H665" i="8"/>
  <c r="F665" i="8"/>
  <c r="D665" i="8"/>
  <c r="H664" i="8"/>
  <c r="F664" i="8"/>
  <c r="D664" i="8"/>
  <c r="H663" i="8"/>
  <c r="F663" i="8"/>
  <c r="D663" i="8"/>
  <c r="H662" i="8"/>
  <c r="F662" i="8"/>
  <c r="D662" i="8"/>
  <c r="H661" i="8"/>
  <c r="F661" i="8"/>
  <c r="D661" i="8"/>
  <c r="H660" i="8"/>
  <c r="F660" i="8"/>
  <c r="D660" i="8"/>
  <c r="H659" i="8"/>
  <c r="F659" i="8"/>
  <c r="D659" i="8"/>
  <c r="H658" i="8"/>
  <c r="F658" i="8"/>
  <c r="D658" i="8"/>
  <c r="H657" i="8"/>
  <c r="F657" i="8"/>
  <c r="D657" i="8"/>
  <c r="H656" i="8"/>
  <c r="F656" i="8"/>
  <c r="D656" i="8"/>
  <c r="H655" i="8"/>
  <c r="F655" i="8"/>
  <c r="D655" i="8"/>
  <c r="H654" i="8"/>
  <c r="F654" i="8"/>
  <c r="D654" i="8"/>
  <c r="H653" i="8"/>
  <c r="F653" i="8"/>
  <c r="D653" i="8"/>
  <c r="H652" i="8"/>
  <c r="F652" i="8"/>
  <c r="D652" i="8"/>
  <c r="H651" i="8"/>
  <c r="F651" i="8"/>
  <c r="D651" i="8"/>
  <c r="H650" i="8"/>
  <c r="F650" i="8"/>
  <c r="D650" i="8"/>
  <c r="C650" i="8"/>
  <c r="H649" i="8"/>
  <c r="F649" i="8"/>
  <c r="D649" i="8"/>
  <c r="C649" i="8"/>
  <c r="H648" i="8"/>
  <c r="F648" i="8"/>
  <c r="D648" i="8"/>
  <c r="H647" i="8"/>
  <c r="F647" i="8"/>
  <c r="D647" i="8"/>
  <c r="H646" i="8"/>
  <c r="F646" i="8"/>
  <c r="D646" i="8"/>
  <c r="H645" i="8"/>
  <c r="F645" i="8"/>
  <c r="D645" i="8"/>
  <c r="H644" i="8"/>
  <c r="F644" i="8"/>
  <c r="D644" i="8"/>
  <c r="H643" i="8"/>
  <c r="F643" i="8"/>
  <c r="D643" i="8"/>
  <c r="H642" i="8"/>
  <c r="F642" i="8"/>
  <c r="D642" i="8"/>
  <c r="H641" i="8"/>
  <c r="F641" i="8"/>
  <c r="D641" i="8"/>
  <c r="H640" i="8"/>
  <c r="F640" i="8"/>
  <c r="D640" i="8"/>
  <c r="H639" i="8"/>
  <c r="F639" i="8"/>
  <c r="D639" i="8"/>
  <c r="H638" i="8"/>
  <c r="F638" i="8"/>
  <c r="D638" i="8"/>
  <c r="H637" i="8"/>
  <c r="F637" i="8"/>
  <c r="D637" i="8"/>
  <c r="H636" i="8"/>
  <c r="F636" i="8"/>
  <c r="D636" i="8"/>
  <c r="H635" i="8"/>
  <c r="F635" i="8"/>
  <c r="D635" i="8"/>
  <c r="H634" i="8"/>
  <c r="F634" i="8"/>
  <c r="D634" i="8"/>
  <c r="H633" i="8"/>
  <c r="F633" i="8"/>
  <c r="D633" i="8"/>
  <c r="H632" i="8"/>
  <c r="F632" i="8"/>
  <c r="D632" i="8"/>
  <c r="H631" i="8"/>
  <c r="F631" i="8"/>
  <c r="D631" i="8"/>
  <c r="H630" i="8"/>
  <c r="F630" i="8"/>
  <c r="D630" i="8"/>
  <c r="H629" i="8"/>
  <c r="F629" i="8"/>
  <c r="D629" i="8"/>
  <c r="H628" i="8"/>
  <c r="F628" i="8"/>
  <c r="D628" i="8"/>
  <c r="H627" i="8"/>
  <c r="F627" i="8"/>
  <c r="D627" i="8"/>
  <c r="H626" i="8"/>
  <c r="F626" i="8"/>
  <c r="D626" i="8"/>
  <c r="H625" i="8"/>
  <c r="F625" i="8"/>
  <c r="D625" i="8"/>
  <c r="H624" i="8"/>
  <c r="F624" i="8"/>
  <c r="D624" i="8"/>
  <c r="H623" i="8"/>
  <c r="F623" i="8"/>
  <c r="D623" i="8"/>
  <c r="H622" i="8"/>
  <c r="F622" i="8"/>
  <c r="D622" i="8"/>
  <c r="H621" i="8"/>
  <c r="F621" i="8"/>
  <c r="D621" i="8"/>
  <c r="H620" i="8"/>
  <c r="F620" i="8"/>
  <c r="D620" i="8"/>
  <c r="H619" i="8"/>
  <c r="F619" i="8"/>
  <c r="D619" i="8"/>
  <c r="H618" i="8"/>
  <c r="F618" i="8"/>
  <c r="D618" i="8"/>
  <c r="H617" i="8"/>
  <c r="F617" i="8"/>
  <c r="D617" i="8"/>
  <c r="H616" i="8"/>
  <c r="F616" i="8"/>
  <c r="D616" i="8"/>
  <c r="H615" i="8"/>
  <c r="F615" i="8"/>
  <c r="D615" i="8"/>
  <c r="H614" i="8"/>
  <c r="F614" i="8"/>
  <c r="D614" i="8"/>
  <c r="H613" i="8"/>
  <c r="F613" i="8"/>
  <c r="D613" i="8"/>
  <c r="H612" i="8"/>
  <c r="F612" i="8"/>
  <c r="D612" i="8"/>
  <c r="H611" i="8"/>
  <c r="F611" i="8"/>
  <c r="D611" i="8"/>
  <c r="H610" i="8"/>
  <c r="F610" i="8"/>
  <c r="D610" i="8"/>
  <c r="H609" i="8"/>
  <c r="F609" i="8"/>
  <c r="D609" i="8"/>
  <c r="H608" i="8"/>
  <c r="F608" i="8"/>
  <c r="D608" i="8"/>
  <c r="H607" i="8"/>
  <c r="F607" i="8"/>
  <c r="D607" i="8"/>
  <c r="H606" i="8"/>
  <c r="F606" i="8"/>
  <c r="D606" i="8"/>
  <c r="H605" i="8"/>
  <c r="F605" i="8"/>
  <c r="D605" i="8"/>
  <c r="H604" i="8"/>
  <c r="F604" i="8"/>
  <c r="D604" i="8"/>
  <c r="H603" i="8"/>
  <c r="F603" i="8"/>
  <c r="D603" i="8"/>
  <c r="H602" i="8"/>
  <c r="F602" i="8"/>
  <c r="D602" i="8"/>
  <c r="H601" i="8"/>
  <c r="F601" i="8"/>
  <c r="D601" i="8"/>
  <c r="H600" i="8"/>
  <c r="F600" i="8"/>
  <c r="D600" i="8"/>
  <c r="H599" i="8"/>
  <c r="F599" i="8"/>
  <c r="D599" i="8"/>
  <c r="H598" i="8"/>
  <c r="F598" i="8"/>
  <c r="D598" i="8"/>
  <c r="H597" i="8"/>
  <c r="F597" i="8"/>
  <c r="D597" i="8"/>
  <c r="H596" i="8"/>
  <c r="F596" i="8"/>
  <c r="D596" i="8"/>
  <c r="H595" i="8"/>
  <c r="F595" i="8"/>
  <c r="D595" i="8"/>
  <c r="H594" i="8"/>
  <c r="F594" i="8"/>
  <c r="D594" i="8"/>
  <c r="H593" i="8"/>
  <c r="F593" i="8"/>
  <c r="D593" i="8"/>
  <c r="H592" i="8"/>
  <c r="F592" i="8"/>
  <c r="D592" i="8"/>
  <c r="H591" i="8"/>
  <c r="F591" i="8"/>
  <c r="D591" i="8"/>
  <c r="H590" i="8"/>
  <c r="F590" i="8"/>
  <c r="D590" i="8"/>
  <c r="H589" i="8"/>
  <c r="F589" i="8"/>
  <c r="D589" i="8"/>
  <c r="H588" i="8"/>
  <c r="F588" i="8"/>
  <c r="D588" i="8"/>
  <c r="H587" i="8"/>
  <c r="F587" i="8"/>
  <c r="D587" i="8"/>
  <c r="H586" i="8"/>
  <c r="F586" i="8"/>
  <c r="D586" i="8"/>
  <c r="H585" i="8"/>
  <c r="F585" i="8"/>
  <c r="D585" i="8"/>
  <c r="H584" i="8"/>
  <c r="F584" i="8"/>
  <c r="D584" i="8"/>
  <c r="H583" i="8"/>
  <c r="F583" i="8"/>
  <c r="D583" i="8"/>
  <c r="H582" i="8"/>
  <c r="F582" i="8"/>
  <c r="D582" i="8"/>
  <c r="H581" i="8"/>
  <c r="F581" i="8"/>
  <c r="D581" i="8"/>
  <c r="H580" i="8"/>
  <c r="F580" i="8"/>
  <c r="D580" i="8"/>
  <c r="H579" i="8"/>
  <c r="F579" i="8"/>
  <c r="D579" i="8"/>
  <c r="H578" i="8"/>
  <c r="F578" i="8"/>
  <c r="D578" i="8"/>
  <c r="H577" i="8"/>
  <c r="F577" i="8"/>
  <c r="D577" i="8"/>
  <c r="H576" i="8"/>
  <c r="F576" i="8"/>
  <c r="D576" i="8"/>
  <c r="H575" i="8"/>
  <c r="F575" i="8"/>
  <c r="D575" i="8"/>
  <c r="H574" i="8"/>
  <c r="F574" i="8"/>
  <c r="D574" i="8"/>
  <c r="H573" i="8"/>
  <c r="F573" i="8"/>
  <c r="D573" i="8"/>
  <c r="H572" i="8"/>
  <c r="F572" i="8"/>
  <c r="D572" i="8"/>
  <c r="H571" i="8"/>
  <c r="F571" i="8"/>
  <c r="D571" i="8"/>
  <c r="H570" i="8"/>
  <c r="F570" i="8"/>
  <c r="D570" i="8"/>
  <c r="H569" i="8"/>
  <c r="F569" i="8"/>
  <c r="D569" i="8"/>
  <c r="H568" i="8"/>
  <c r="F568" i="8"/>
  <c r="D568" i="8"/>
  <c r="H567" i="8"/>
  <c r="F567" i="8"/>
  <c r="D567" i="8"/>
  <c r="H566" i="8"/>
  <c r="F566" i="8"/>
  <c r="D566" i="8"/>
  <c r="H565" i="8"/>
  <c r="F565" i="8"/>
  <c r="D565" i="8"/>
  <c r="H564" i="8"/>
  <c r="F564" i="8"/>
  <c r="D564" i="8"/>
  <c r="H563" i="8"/>
  <c r="F563" i="8"/>
  <c r="D563" i="8"/>
  <c r="H562" i="8"/>
  <c r="F562" i="8"/>
  <c r="D562" i="8"/>
  <c r="H561" i="8"/>
  <c r="F561" i="8"/>
  <c r="D561" i="8"/>
  <c r="H560" i="8"/>
  <c r="F560" i="8"/>
  <c r="D560" i="8"/>
  <c r="H559" i="8"/>
  <c r="F559" i="8"/>
  <c r="D559" i="8"/>
  <c r="H558" i="8"/>
  <c r="F558" i="8"/>
  <c r="D558" i="8"/>
  <c r="H557" i="8"/>
  <c r="F557" i="8"/>
  <c r="D557" i="8"/>
  <c r="H556" i="8"/>
  <c r="F556" i="8"/>
  <c r="D556" i="8"/>
  <c r="H555" i="8"/>
  <c r="F555" i="8"/>
  <c r="D555" i="8"/>
  <c r="H554" i="8"/>
  <c r="F554" i="8"/>
  <c r="D554" i="8"/>
  <c r="H553" i="8"/>
  <c r="F553" i="8"/>
  <c r="D553" i="8"/>
  <c r="H552" i="8"/>
  <c r="F552" i="8"/>
  <c r="D552" i="8"/>
  <c r="H551" i="8"/>
  <c r="F551" i="8"/>
  <c r="D551" i="8"/>
  <c r="H550" i="8"/>
  <c r="F550" i="8"/>
  <c r="D550" i="8"/>
  <c r="H549" i="8"/>
  <c r="F549" i="8"/>
  <c r="D549" i="8"/>
  <c r="H548" i="8"/>
  <c r="F548" i="8"/>
  <c r="D548" i="8"/>
  <c r="H547" i="8"/>
  <c r="F547" i="8"/>
  <c r="D547" i="8"/>
  <c r="H546" i="8"/>
  <c r="F546" i="8"/>
  <c r="D546" i="8"/>
  <c r="H545" i="8"/>
  <c r="F545" i="8"/>
  <c r="D545" i="8"/>
  <c r="H544" i="8"/>
  <c r="F544" i="8"/>
  <c r="D544" i="8"/>
  <c r="H543" i="8"/>
  <c r="F543" i="8"/>
  <c r="D543" i="8"/>
  <c r="H542" i="8"/>
  <c r="F542" i="8"/>
  <c r="D542" i="8"/>
  <c r="H541" i="8"/>
  <c r="F541" i="8"/>
  <c r="D541" i="8"/>
  <c r="H540" i="8"/>
  <c r="F540" i="8"/>
  <c r="D540" i="8"/>
  <c r="H539" i="8"/>
  <c r="F539" i="8"/>
  <c r="D539" i="8"/>
  <c r="H538" i="8"/>
  <c r="F538" i="8"/>
  <c r="D538" i="8"/>
  <c r="H537" i="8"/>
  <c r="F537" i="8"/>
  <c r="D537" i="8"/>
  <c r="H536" i="8"/>
  <c r="F536" i="8"/>
  <c r="D536" i="8"/>
  <c r="H535" i="8"/>
  <c r="F535" i="8"/>
  <c r="D535" i="8"/>
  <c r="H534" i="8"/>
  <c r="F534" i="8"/>
  <c r="D534" i="8"/>
  <c r="H533" i="8"/>
  <c r="F533" i="8"/>
  <c r="D533" i="8"/>
  <c r="H532" i="8"/>
  <c r="F532" i="8"/>
  <c r="D532" i="8"/>
  <c r="H531" i="8"/>
  <c r="F531" i="8"/>
  <c r="D531" i="8"/>
  <c r="H530" i="8"/>
  <c r="F530" i="8"/>
  <c r="D530" i="8"/>
  <c r="H529" i="8"/>
  <c r="F529" i="8"/>
  <c r="D529" i="8"/>
  <c r="H528" i="8"/>
  <c r="F528" i="8"/>
  <c r="D528" i="8"/>
  <c r="H527" i="8"/>
  <c r="F527" i="8"/>
  <c r="D527" i="8"/>
  <c r="H526" i="8"/>
  <c r="F526" i="8"/>
  <c r="D526" i="8"/>
  <c r="H525" i="8"/>
  <c r="F525" i="8"/>
  <c r="D525" i="8"/>
  <c r="H524" i="8"/>
  <c r="F524" i="8"/>
  <c r="D524" i="8"/>
  <c r="H523" i="8"/>
  <c r="F523" i="8"/>
  <c r="D523" i="8"/>
  <c r="H522" i="8"/>
  <c r="F522" i="8"/>
  <c r="D522" i="8"/>
  <c r="H521" i="8"/>
  <c r="F521" i="8"/>
  <c r="D521" i="8"/>
  <c r="H520" i="8"/>
  <c r="F520" i="8"/>
  <c r="D520" i="8"/>
  <c r="H519" i="8"/>
  <c r="F519" i="8"/>
  <c r="D519" i="8"/>
  <c r="H518" i="8"/>
  <c r="F518" i="8"/>
  <c r="D518" i="8"/>
  <c r="H517" i="8"/>
  <c r="F517" i="8"/>
  <c r="D517" i="8"/>
  <c r="H516" i="8"/>
  <c r="F516" i="8"/>
  <c r="D516" i="8"/>
  <c r="H515" i="8"/>
  <c r="F515" i="8"/>
  <c r="D515" i="8"/>
  <c r="H514" i="8"/>
  <c r="F514" i="8"/>
  <c r="D514" i="8"/>
  <c r="H513" i="8"/>
  <c r="F513" i="8"/>
  <c r="D513" i="8"/>
  <c r="H512" i="8"/>
  <c r="F512" i="8"/>
  <c r="D512" i="8"/>
  <c r="H511" i="8"/>
  <c r="F511" i="8"/>
  <c r="D511" i="8"/>
  <c r="H510" i="8"/>
  <c r="F510" i="8"/>
  <c r="D510" i="8"/>
  <c r="H509" i="8"/>
  <c r="F509" i="8"/>
  <c r="D509" i="8"/>
  <c r="H508" i="8"/>
  <c r="F508" i="8"/>
  <c r="D508" i="8"/>
  <c r="H507" i="8"/>
  <c r="F507" i="8"/>
  <c r="D507" i="8"/>
  <c r="H506" i="8"/>
  <c r="F506" i="8"/>
  <c r="D506" i="8"/>
  <c r="H505" i="8"/>
  <c r="F505" i="8"/>
  <c r="D505" i="8"/>
  <c r="H504" i="8"/>
  <c r="F504" i="8"/>
  <c r="D504" i="8"/>
  <c r="H503" i="8"/>
  <c r="F503" i="8"/>
  <c r="D503" i="8"/>
  <c r="H502" i="8"/>
  <c r="F502" i="8"/>
  <c r="D502" i="8"/>
  <c r="H501" i="8"/>
  <c r="F501" i="8"/>
  <c r="D501" i="8"/>
  <c r="H500" i="8"/>
  <c r="F500" i="8"/>
  <c r="D500" i="8"/>
  <c r="H499" i="8"/>
  <c r="F499" i="8"/>
  <c r="D499" i="8"/>
  <c r="H498" i="8"/>
  <c r="F498" i="8"/>
  <c r="D498" i="8"/>
  <c r="H497" i="8"/>
  <c r="F497" i="8"/>
  <c r="D497" i="8"/>
  <c r="H496" i="8"/>
  <c r="F496" i="8"/>
  <c r="D496" i="8"/>
  <c r="H495" i="8"/>
  <c r="F495" i="8"/>
  <c r="D495" i="8"/>
  <c r="H494" i="8"/>
  <c r="F494" i="8"/>
  <c r="D494" i="8"/>
  <c r="H493" i="8"/>
  <c r="F493" i="8"/>
  <c r="D493" i="8"/>
  <c r="H492" i="8"/>
  <c r="F492" i="8"/>
  <c r="D492" i="8"/>
  <c r="H491" i="8"/>
  <c r="F491" i="8"/>
  <c r="D491" i="8"/>
  <c r="H490" i="8"/>
  <c r="F490" i="8"/>
  <c r="D490" i="8"/>
  <c r="H489" i="8"/>
  <c r="F489" i="8"/>
  <c r="D489" i="8"/>
  <c r="H488" i="8"/>
  <c r="F488" i="8"/>
  <c r="D488" i="8"/>
  <c r="H487" i="8"/>
  <c r="F487" i="8"/>
  <c r="D487" i="8"/>
  <c r="H486" i="8"/>
  <c r="F486" i="8"/>
  <c r="D486" i="8"/>
  <c r="H485" i="8"/>
  <c r="F485" i="8"/>
  <c r="D485" i="8"/>
  <c r="H484" i="8"/>
  <c r="F484" i="8"/>
  <c r="D484" i="8"/>
  <c r="H483" i="8"/>
  <c r="F483" i="8"/>
  <c r="D483" i="8"/>
  <c r="H482" i="8"/>
  <c r="F482" i="8"/>
  <c r="D482" i="8"/>
  <c r="H481" i="8"/>
  <c r="F481" i="8"/>
  <c r="D481" i="8"/>
  <c r="H480" i="8"/>
  <c r="F480" i="8"/>
  <c r="D480" i="8"/>
  <c r="H479" i="8"/>
  <c r="F479" i="8"/>
  <c r="D479" i="8"/>
  <c r="H478" i="8"/>
  <c r="F478" i="8"/>
  <c r="D478" i="8"/>
  <c r="H477" i="8"/>
  <c r="F477" i="8"/>
  <c r="D477" i="8"/>
  <c r="H476" i="8"/>
  <c r="F476" i="8"/>
  <c r="D476" i="8"/>
  <c r="H475" i="8"/>
  <c r="F475" i="8"/>
  <c r="D475" i="8"/>
  <c r="H474" i="8"/>
  <c r="F474" i="8"/>
  <c r="D474" i="8"/>
  <c r="H473" i="8"/>
  <c r="F473" i="8"/>
  <c r="D473" i="8"/>
  <c r="H472" i="8"/>
  <c r="F472" i="8"/>
  <c r="D472" i="8"/>
  <c r="H471" i="8"/>
  <c r="F471" i="8"/>
  <c r="D471" i="8"/>
  <c r="H470" i="8"/>
  <c r="F470" i="8"/>
  <c r="D470" i="8"/>
  <c r="H469" i="8"/>
  <c r="F469" i="8"/>
  <c r="D469" i="8"/>
  <c r="H468" i="8"/>
  <c r="F468" i="8"/>
  <c r="D468" i="8"/>
  <c r="H467" i="8"/>
  <c r="F467" i="8"/>
  <c r="D467" i="8"/>
  <c r="H466" i="8"/>
  <c r="F466" i="8"/>
  <c r="D466" i="8"/>
  <c r="H465" i="8"/>
  <c r="F465" i="8"/>
  <c r="D465" i="8"/>
  <c r="H464" i="8"/>
  <c r="F464" i="8"/>
  <c r="D464" i="8"/>
  <c r="H463" i="8"/>
  <c r="F463" i="8"/>
  <c r="D463" i="8"/>
  <c r="H462" i="8"/>
  <c r="F462" i="8"/>
  <c r="D462" i="8"/>
  <c r="H461" i="8"/>
  <c r="F461" i="8"/>
  <c r="D461" i="8"/>
  <c r="H460" i="8"/>
  <c r="F460" i="8"/>
  <c r="D460" i="8"/>
  <c r="H459" i="8"/>
  <c r="F459" i="8"/>
  <c r="D459" i="8"/>
  <c r="H458" i="8"/>
  <c r="F458" i="8"/>
  <c r="D458" i="8"/>
  <c r="H457" i="8"/>
  <c r="F457" i="8"/>
  <c r="D457" i="8"/>
  <c r="H456" i="8"/>
  <c r="F456" i="8"/>
  <c r="D456" i="8"/>
  <c r="H455" i="8"/>
  <c r="F455" i="8"/>
  <c r="D455" i="8"/>
  <c r="H454" i="8"/>
  <c r="F454" i="8"/>
  <c r="D454" i="8"/>
  <c r="H453" i="8"/>
  <c r="F453" i="8"/>
  <c r="D453" i="8"/>
  <c r="H452" i="8"/>
  <c r="F452" i="8"/>
  <c r="D452" i="8"/>
  <c r="H451" i="8"/>
  <c r="F451" i="8"/>
  <c r="D451" i="8"/>
  <c r="H450" i="8"/>
  <c r="F450" i="8"/>
  <c r="D450" i="8"/>
  <c r="H449" i="8"/>
  <c r="F449" i="8"/>
  <c r="D449" i="8"/>
  <c r="H448" i="8"/>
  <c r="F448" i="8"/>
  <c r="D448" i="8"/>
  <c r="H447" i="8"/>
  <c r="F447" i="8"/>
  <c r="D447" i="8"/>
  <c r="H446" i="8"/>
  <c r="F446" i="8"/>
  <c r="D446" i="8"/>
  <c r="H445" i="8"/>
  <c r="F445" i="8"/>
  <c r="D445" i="8"/>
  <c r="H444" i="8"/>
  <c r="F444" i="8"/>
  <c r="D444" i="8"/>
  <c r="H443" i="8"/>
  <c r="F443" i="8"/>
  <c r="D443" i="8"/>
  <c r="H442" i="8"/>
  <c r="F442" i="8"/>
  <c r="D442" i="8"/>
  <c r="H441" i="8"/>
  <c r="F441" i="8"/>
  <c r="D441" i="8"/>
  <c r="H440" i="8"/>
  <c r="F440" i="8"/>
  <c r="D440" i="8"/>
  <c r="H439" i="8"/>
  <c r="F439" i="8"/>
  <c r="D439" i="8"/>
  <c r="H438" i="8"/>
  <c r="F438" i="8"/>
  <c r="D438" i="8"/>
  <c r="H437" i="8"/>
  <c r="F437" i="8"/>
  <c r="D437" i="8"/>
  <c r="H436" i="8"/>
  <c r="F436" i="8"/>
  <c r="D436" i="8"/>
  <c r="H435" i="8"/>
  <c r="F435" i="8"/>
  <c r="D435" i="8"/>
  <c r="H434" i="8"/>
  <c r="F434" i="8"/>
  <c r="D434" i="8"/>
  <c r="H433" i="8"/>
  <c r="F433" i="8"/>
  <c r="D433" i="8"/>
  <c r="H432" i="8"/>
  <c r="F432" i="8"/>
  <c r="D432" i="8"/>
  <c r="H431" i="8"/>
  <c r="F431" i="8"/>
  <c r="D431" i="8"/>
  <c r="H430" i="8"/>
  <c r="F430" i="8"/>
  <c r="D430" i="8"/>
  <c r="H429" i="8"/>
  <c r="F429" i="8"/>
  <c r="D429" i="8"/>
  <c r="H428" i="8"/>
  <c r="F428" i="8"/>
  <c r="D428" i="8"/>
  <c r="H427" i="8"/>
  <c r="F427" i="8"/>
  <c r="D427" i="8"/>
  <c r="H426" i="8"/>
  <c r="F426" i="8"/>
  <c r="D426" i="8"/>
  <c r="H425" i="8"/>
  <c r="F425" i="8"/>
  <c r="D425" i="8"/>
  <c r="H424" i="8"/>
  <c r="F424" i="8"/>
  <c r="D424" i="8"/>
  <c r="H423" i="8"/>
  <c r="F423" i="8"/>
  <c r="D423" i="8"/>
  <c r="H422" i="8"/>
  <c r="F422" i="8"/>
  <c r="D422" i="8"/>
  <c r="H421" i="8"/>
  <c r="F421" i="8"/>
  <c r="D421" i="8"/>
  <c r="H420" i="8"/>
  <c r="F420" i="8"/>
  <c r="D420" i="8"/>
  <c r="H419" i="8"/>
  <c r="F419" i="8"/>
  <c r="D419" i="8"/>
  <c r="H418" i="8"/>
  <c r="F418" i="8"/>
  <c r="D418" i="8"/>
  <c r="H417" i="8"/>
  <c r="F417" i="8"/>
  <c r="D417" i="8"/>
  <c r="H416" i="8"/>
  <c r="F416" i="8"/>
  <c r="D416" i="8"/>
  <c r="H415" i="8"/>
  <c r="F415" i="8"/>
  <c r="D415" i="8"/>
  <c r="H414" i="8"/>
  <c r="F414" i="8"/>
  <c r="D414" i="8"/>
  <c r="H413" i="8"/>
  <c r="F413" i="8"/>
  <c r="D413" i="8"/>
  <c r="H412" i="8"/>
  <c r="F412" i="8"/>
  <c r="D412" i="8"/>
  <c r="H411" i="8"/>
  <c r="F411" i="8"/>
  <c r="D411" i="8"/>
  <c r="H410" i="8"/>
  <c r="F410" i="8"/>
  <c r="D410" i="8"/>
  <c r="H409" i="8"/>
  <c r="F409" i="8"/>
  <c r="D409" i="8"/>
  <c r="H408" i="8"/>
  <c r="F408" i="8"/>
  <c r="D408" i="8"/>
  <c r="H407" i="8"/>
  <c r="F407" i="8"/>
  <c r="D407" i="8"/>
  <c r="H406" i="8"/>
  <c r="F406" i="8"/>
  <c r="D406" i="8"/>
  <c r="H405" i="8"/>
  <c r="F405" i="8"/>
  <c r="D405" i="8"/>
  <c r="H404" i="8"/>
  <c r="F404" i="8"/>
  <c r="D404" i="8"/>
  <c r="H403" i="8"/>
  <c r="F403" i="8"/>
  <c r="D403" i="8"/>
  <c r="H402" i="8"/>
  <c r="F402" i="8"/>
  <c r="D402" i="8"/>
  <c r="H401" i="8"/>
  <c r="F401" i="8"/>
  <c r="D401" i="8"/>
  <c r="H400" i="8"/>
  <c r="F400" i="8"/>
  <c r="D400" i="8"/>
  <c r="H399" i="8"/>
  <c r="F399" i="8"/>
  <c r="D399" i="8"/>
  <c r="H398" i="8"/>
  <c r="F398" i="8"/>
  <c r="D398" i="8"/>
  <c r="H397" i="8"/>
  <c r="F397" i="8"/>
  <c r="D397" i="8"/>
  <c r="H396" i="8"/>
  <c r="F396" i="8"/>
  <c r="D396" i="8"/>
  <c r="H395" i="8"/>
  <c r="F395" i="8"/>
  <c r="D395" i="8"/>
  <c r="H394" i="8"/>
  <c r="F394" i="8"/>
  <c r="D394" i="8"/>
  <c r="H393" i="8"/>
  <c r="F393" i="8"/>
  <c r="D393" i="8"/>
  <c r="H392" i="8"/>
  <c r="F392" i="8"/>
  <c r="D392" i="8"/>
  <c r="H391" i="8"/>
  <c r="F391" i="8"/>
  <c r="D391" i="8"/>
  <c r="H390" i="8"/>
  <c r="F390" i="8"/>
  <c r="D390" i="8"/>
  <c r="H389" i="8"/>
  <c r="F389" i="8"/>
  <c r="D389" i="8"/>
  <c r="H388" i="8"/>
  <c r="F388" i="8"/>
  <c r="D388" i="8"/>
  <c r="H387" i="8"/>
  <c r="F387" i="8"/>
  <c r="D387" i="8"/>
  <c r="H386" i="8"/>
  <c r="F386" i="8"/>
  <c r="D386" i="8"/>
  <c r="H385" i="8"/>
  <c r="F385" i="8"/>
  <c r="D385" i="8"/>
  <c r="H384" i="8"/>
  <c r="F384" i="8"/>
  <c r="D384" i="8"/>
  <c r="H383" i="8"/>
  <c r="F383" i="8"/>
  <c r="D383" i="8"/>
  <c r="H382" i="8"/>
  <c r="F382" i="8"/>
  <c r="D382" i="8"/>
  <c r="H381" i="8"/>
  <c r="F381" i="8"/>
  <c r="D381" i="8"/>
  <c r="H380" i="8"/>
  <c r="F380" i="8"/>
  <c r="D380" i="8"/>
  <c r="H379" i="8"/>
  <c r="F379" i="8"/>
  <c r="D379" i="8"/>
  <c r="H378" i="8"/>
  <c r="F378" i="8"/>
  <c r="D378" i="8"/>
  <c r="H377" i="8"/>
  <c r="F377" i="8"/>
  <c r="D377" i="8"/>
  <c r="H376" i="8"/>
  <c r="F376" i="8"/>
  <c r="D376" i="8"/>
  <c r="H375" i="8"/>
  <c r="F375" i="8"/>
  <c r="D375" i="8"/>
  <c r="H374" i="8"/>
  <c r="F374" i="8"/>
  <c r="D374" i="8"/>
  <c r="H373" i="8"/>
  <c r="F373" i="8"/>
  <c r="D373" i="8"/>
  <c r="H372" i="8"/>
  <c r="F372" i="8"/>
  <c r="D372" i="8"/>
  <c r="H371" i="8"/>
  <c r="F371" i="8"/>
  <c r="D371" i="8"/>
  <c r="H370" i="8"/>
  <c r="F370" i="8"/>
  <c r="D370" i="8"/>
  <c r="H369" i="8"/>
  <c r="F369" i="8"/>
  <c r="D369" i="8"/>
  <c r="H368" i="8"/>
  <c r="F368" i="8"/>
  <c r="D368" i="8"/>
  <c r="H367" i="8"/>
  <c r="F367" i="8"/>
  <c r="D367" i="8"/>
  <c r="H366" i="8"/>
  <c r="F366" i="8"/>
  <c r="D366" i="8"/>
  <c r="H365" i="8"/>
  <c r="F365" i="8"/>
  <c r="D365" i="8"/>
  <c r="H364" i="8"/>
  <c r="F364" i="8"/>
  <c r="D364" i="8"/>
  <c r="H363" i="8"/>
  <c r="F363" i="8"/>
  <c r="D363" i="8"/>
  <c r="H362" i="8"/>
  <c r="F362" i="8"/>
  <c r="D362" i="8"/>
  <c r="H361" i="8"/>
  <c r="F361" i="8"/>
  <c r="D361" i="8"/>
  <c r="H360" i="8"/>
  <c r="F360" i="8"/>
  <c r="D360" i="8"/>
  <c r="H359" i="8"/>
  <c r="F359" i="8"/>
  <c r="D359" i="8"/>
  <c r="H358" i="8"/>
  <c r="F358" i="8"/>
  <c r="D358" i="8"/>
  <c r="H357" i="8"/>
  <c r="F357" i="8"/>
  <c r="D357" i="8"/>
  <c r="H356" i="8"/>
  <c r="F356" i="8"/>
  <c r="D356" i="8"/>
  <c r="H355" i="8"/>
  <c r="F355" i="8"/>
  <c r="D355" i="8"/>
  <c r="H354" i="8"/>
  <c r="F354" i="8"/>
  <c r="D354" i="8"/>
  <c r="H353" i="8"/>
  <c r="F353" i="8"/>
  <c r="D353" i="8"/>
  <c r="H352" i="8"/>
  <c r="F352" i="8"/>
  <c r="D352" i="8"/>
  <c r="H351" i="8"/>
  <c r="F351" i="8"/>
  <c r="D351" i="8"/>
  <c r="H350" i="8"/>
  <c r="F350" i="8"/>
  <c r="D350" i="8"/>
  <c r="H349" i="8"/>
  <c r="F349" i="8"/>
  <c r="D349" i="8"/>
  <c r="H348" i="8"/>
  <c r="F348" i="8"/>
  <c r="D348" i="8"/>
  <c r="H347" i="8"/>
  <c r="F347" i="8"/>
  <c r="D347" i="8"/>
  <c r="H346" i="8"/>
  <c r="F346" i="8"/>
  <c r="D346" i="8"/>
  <c r="H345" i="8"/>
  <c r="F345" i="8"/>
  <c r="D345" i="8"/>
  <c r="H344" i="8"/>
  <c r="F344" i="8"/>
  <c r="D344" i="8"/>
  <c r="H343" i="8"/>
  <c r="F343" i="8"/>
  <c r="D343" i="8"/>
  <c r="H342" i="8"/>
  <c r="F342" i="8"/>
  <c r="D342" i="8"/>
  <c r="H341" i="8"/>
  <c r="F341" i="8"/>
  <c r="D341" i="8"/>
  <c r="H340" i="8"/>
  <c r="F340" i="8"/>
  <c r="D340" i="8"/>
  <c r="H339" i="8"/>
  <c r="F339" i="8"/>
  <c r="D339" i="8"/>
  <c r="H338" i="8"/>
  <c r="F338" i="8"/>
  <c r="D338" i="8"/>
  <c r="H337" i="8"/>
  <c r="F337" i="8"/>
  <c r="D337" i="8"/>
  <c r="H336" i="8"/>
  <c r="F336" i="8"/>
  <c r="D336" i="8"/>
  <c r="H335" i="8"/>
  <c r="F335" i="8"/>
  <c r="D335" i="8"/>
  <c r="H334" i="8"/>
  <c r="F334" i="8"/>
  <c r="D334" i="8"/>
  <c r="H333" i="8"/>
  <c r="F333" i="8"/>
  <c r="D333" i="8"/>
  <c r="H332" i="8"/>
  <c r="F332" i="8"/>
  <c r="D332" i="8"/>
  <c r="H331" i="8"/>
  <c r="F331" i="8"/>
  <c r="D331" i="8"/>
  <c r="H330" i="8"/>
  <c r="F330" i="8"/>
  <c r="D330" i="8"/>
  <c r="H329" i="8"/>
  <c r="F329" i="8"/>
  <c r="D329" i="8"/>
  <c r="H328" i="8"/>
  <c r="F328" i="8"/>
  <c r="D328" i="8"/>
  <c r="H327" i="8"/>
  <c r="F327" i="8"/>
  <c r="D327" i="8"/>
  <c r="H326" i="8"/>
  <c r="F326" i="8"/>
  <c r="D326" i="8"/>
  <c r="H325" i="8"/>
  <c r="F325" i="8"/>
  <c r="D325" i="8"/>
  <c r="H324" i="8"/>
  <c r="F324" i="8"/>
  <c r="D324" i="8"/>
  <c r="H323" i="8"/>
  <c r="F323" i="8"/>
  <c r="D323" i="8"/>
  <c r="H322" i="8"/>
  <c r="F322" i="8"/>
  <c r="D322" i="8"/>
  <c r="H321" i="8"/>
  <c r="F321" i="8"/>
  <c r="D321" i="8"/>
  <c r="H320" i="8"/>
  <c r="F320" i="8"/>
  <c r="D320" i="8"/>
  <c r="H319" i="8"/>
  <c r="F319" i="8"/>
  <c r="D319" i="8"/>
  <c r="H318" i="8"/>
  <c r="F318" i="8"/>
  <c r="D318" i="8"/>
  <c r="H317" i="8"/>
  <c r="F317" i="8"/>
  <c r="D317" i="8"/>
  <c r="H316" i="8"/>
  <c r="F316" i="8"/>
  <c r="D316" i="8"/>
  <c r="H315" i="8"/>
  <c r="F315" i="8"/>
  <c r="D315" i="8"/>
  <c r="H314" i="8"/>
  <c r="F314" i="8"/>
  <c r="D314" i="8"/>
  <c r="H313" i="8"/>
  <c r="F313" i="8"/>
  <c r="D313" i="8"/>
  <c r="H312" i="8"/>
  <c r="F312" i="8"/>
  <c r="D312" i="8"/>
  <c r="H311" i="8"/>
  <c r="F311" i="8"/>
  <c r="D311" i="8"/>
  <c r="H310" i="8"/>
  <c r="F310" i="8"/>
  <c r="D310" i="8"/>
  <c r="H309" i="8"/>
  <c r="F309" i="8"/>
  <c r="D309" i="8"/>
  <c r="H308" i="8"/>
  <c r="F308" i="8"/>
  <c r="D308" i="8"/>
  <c r="H307" i="8"/>
  <c r="F307" i="8"/>
  <c r="D307" i="8"/>
  <c r="H306" i="8"/>
  <c r="F306" i="8"/>
  <c r="D306" i="8"/>
  <c r="H305" i="8"/>
  <c r="F305" i="8"/>
  <c r="D305" i="8"/>
  <c r="H304" i="8"/>
  <c r="F304" i="8"/>
  <c r="D304" i="8"/>
  <c r="H303" i="8"/>
  <c r="F303" i="8"/>
  <c r="D303" i="8"/>
  <c r="H302" i="8"/>
  <c r="F302" i="8"/>
  <c r="D302" i="8"/>
  <c r="H301" i="8"/>
  <c r="F301" i="8"/>
  <c r="D301" i="8"/>
  <c r="H300" i="8"/>
  <c r="F300" i="8"/>
  <c r="D300" i="8"/>
  <c r="H299" i="8"/>
  <c r="F299" i="8"/>
  <c r="D299" i="8"/>
  <c r="H298" i="8"/>
  <c r="F298" i="8"/>
  <c r="D298" i="8"/>
  <c r="H297" i="8"/>
  <c r="F297" i="8"/>
  <c r="D297" i="8"/>
  <c r="H296" i="8"/>
  <c r="F296" i="8"/>
  <c r="D296" i="8"/>
  <c r="H295" i="8"/>
  <c r="F295" i="8"/>
  <c r="D295" i="8"/>
  <c r="H294" i="8"/>
  <c r="F294" i="8"/>
  <c r="D294" i="8"/>
  <c r="H293" i="8"/>
  <c r="F293" i="8"/>
  <c r="D293" i="8"/>
  <c r="H292" i="8"/>
  <c r="F292" i="8"/>
  <c r="D292" i="8"/>
  <c r="H291" i="8"/>
  <c r="F291" i="8"/>
  <c r="D291" i="8"/>
  <c r="H290" i="8"/>
  <c r="F290" i="8"/>
  <c r="D290" i="8"/>
  <c r="H289" i="8"/>
  <c r="F289" i="8"/>
  <c r="D289" i="8"/>
  <c r="H288" i="8"/>
  <c r="F288" i="8"/>
  <c r="D288" i="8"/>
  <c r="H287" i="8"/>
  <c r="F287" i="8"/>
  <c r="D287" i="8"/>
  <c r="H286" i="8"/>
  <c r="F286" i="8"/>
  <c r="D286" i="8"/>
  <c r="H285" i="8"/>
  <c r="F285" i="8"/>
  <c r="D285" i="8"/>
  <c r="H284" i="8"/>
  <c r="F284" i="8"/>
  <c r="D284" i="8"/>
  <c r="H283" i="8"/>
  <c r="F283" i="8"/>
  <c r="D283" i="8"/>
  <c r="H282" i="8"/>
  <c r="F282" i="8"/>
  <c r="D282" i="8"/>
  <c r="H281" i="8"/>
  <c r="F281" i="8"/>
  <c r="D281" i="8"/>
  <c r="H280" i="8"/>
  <c r="F280" i="8"/>
  <c r="D280" i="8"/>
  <c r="H279" i="8"/>
  <c r="F279" i="8"/>
  <c r="D279" i="8"/>
  <c r="H278" i="8"/>
  <c r="F278" i="8"/>
  <c r="D278" i="8"/>
  <c r="H277" i="8"/>
  <c r="F277" i="8"/>
  <c r="D277" i="8"/>
  <c r="H276" i="8"/>
  <c r="F276" i="8"/>
  <c r="D276" i="8"/>
  <c r="H275" i="8"/>
  <c r="F275" i="8"/>
  <c r="D275" i="8"/>
  <c r="H274" i="8"/>
  <c r="F274" i="8"/>
  <c r="D274" i="8"/>
  <c r="H273" i="8"/>
  <c r="F273" i="8"/>
  <c r="D273" i="8"/>
  <c r="H272" i="8"/>
  <c r="F272" i="8"/>
  <c r="D272" i="8"/>
  <c r="H271" i="8"/>
  <c r="F271" i="8"/>
  <c r="D271" i="8"/>
  <c r="H270" i="8"/>
  <c r="F270" i="8"/>
  <c r="D270" i="8"/>
  <c r="H269" i="8"/>
  <c r="F269" i="8"/>
  <c r="D269" i="8"/>
  <c r="H268" i="8"/>
  <c r="F268" i="8"/>
  <c r="D268" i="8"/>
  <c r="H267" i="8"/>
  <c r="F267" i="8"/>
  <c r="D267" i="8"/>
  <c r="H266" i="8"/>
  <c r="F266" i="8"/>
  <c r="D266" i="8"/>
  <c r="H265" i="8"/>
  <c r="F265" i="8"/>
  <c r="D265" i="8"/>
  <c r="H264" i="8"/>
  <c r="F264" i="8"/>
  <c r="D264" i="8"/>
  <c r="H263" i="8"/>
  <c r="F263" i="8"/>
  <c r="D263" i="8"/>
  <c r="H262" i="8"/>
  <c r="F262" i="8"/>
  <c r="D262" i="8"/>
  <c r="H261" i="8"/>
  <c r="F261" i="8"/>
  <c r="D261" i="8"/>
  <c r="H260" i="8"/>
  <c r="F260" i="8"/>
  <c r="D260" i="8"/>
  <c r="H259" i="8"/>
  <c r="F259" i="8"/>
  <c r="D259" i="8"/>
  <c r="H258" i="8"/>
  <c r="F258" i="8"/>
  <c r="D258" i="8"/>
  <c r="H257" i="8"/>
  <c r="F257" i="8"/>
  <c r="D257" i="8"/>
  <c r="H256" i="8"/>
  <c r="F256" i="8"/>
  <c r="D256" i="8"/>
  <c r="H255" i="8"/>
  <c r="F255" i="8"/>
  <c r="D255" i="8"/>
  <c r="H254" i="8"/>
  <c r="F254" i="8"/>
  <c r="D254" i="8"/>
  <c r="H253" i="8"/>
  <c r="F253" i="8"/>
  <c r="D253" i="8"/>
  <c r="H252" i="8"/>
  <c r="F252" i="8"/>
  <c r="D252" i="8"/>
  <c r="H251" i="8"/>
  <c r="F251" i="8"/>
  <c r="D251" i="8"/>
  <c r="H250" i="8"/>
  <c r="F250" i="8"/>
  <c r="D250" i="8"/>
  <c r="H249" i="8"/>
  <c r="F249" i="8"/>
  <c r="D249" i="8"/>
  <c r="H248" i="8"/>
  <c r="F248" i="8"/>
  <c r="D248" i="8"/>
  <c r="H247" i="8"/>
  <c r="F247" i="8"/>
  <c r="D247" i="8"/>
  <c r="H246" i="8"/>
  <c r="F246" i="8"/>
  <c r="D246" i="8"/>
  <c r="H245" i="8"/>
  <c r="F245" i="8"/>
  <c r="D245" i="8"/>
  <c r="H244" i="8"/>
  <c r="F244" i="8"/>
  <c r="D244" i="8"/>
  <c r="H243" i="8"/>
  <c r="F243" i="8"/>
  <c r="D243" i="8"/>
  <c r="H242" i="8"/>
  <c r="F242" i="8"/>
  <c r="D242" i="8"/>
  <c r="H241" i="8"/>
  <c r="F241" i="8"/>
  <c r="D241" i="8"/>
  <c r="H240" i="8"/>
  <c r="F240" i="8"/>
  <c r="D240" i="8"/>
  <c r="H239" i="8"/>
  <c r="F239" i="8"/>
  <c r="D239" i="8"/>
  <c r="H238" i="8"/>
  <c r="F238" i="8"/>
  <c r="D238" i="8"/>
  <c r="H237" i="8"/>
  <c r="F237" i="8"/>
  <c r="D237" i="8"/>
  <c r="H236" i="8"/>
  <c r="F236" i="8"/>
  <c r="D236" i="8"/>
  <c r="H235" i="8"/>
  <c r="F235" i="8"/>
  <c r="D235" i="8"/>
  <c r="H234" i="8"/>
  <c r="F234" i="8"/>
  <c r="D234" i="8"/>
  <c r="H233" i="8"/>
  <c r="F233" i="8"/>
  <c r="D233" i="8"/>
  <c r="H232" i="8"/>
  <c r="F232" i="8"/>
  <c r="D232" i="8"/>
  <c r="H231" i="8"/>
  <c r="F231" i="8"/>
  <c r="D231" i="8"/>
  <c r="H230" i="8"/>
  <c r="F230" i="8"/>
  <c r="D230" i="8"/>
  <c r="H229" i="8"/>
  <c r="F229" i="8"/>
  <c r="D229" i="8"/>
  <c r="H228" i="8"/>
  <c r="F228" i="8"/>
  <c r="D228" i="8"/>
  <c r="H227" i="8"/>
  <c r="F227" i="8"/>
  <c r="D227" i="8"/>
  <c r="H226" i="8"/>
  <c r="F226" i="8"/>
  <c r="D226" i="8"/>
  <c r="H225" i="8"/>
  <c r="F225" i="8"/>
  <c r="D225" i="8"/>
  <c r="H224" i="8"/>
  <c r="F224" i="8"/>
  <c r="D224" i="8"/>
  <c r="H223" i="8"/>
  <c r="F223" i="8"/>
  <c r="D223" i="8"/>
  <c r="H222" i="8"/>
  <c r="F222" i="8"/>
  <c r="D222" i="8"/>
  <c r="H221" i="8"/>
  <c r="F221" i="8"/>
  <c r="D221" i="8"/>
  <c r="H220" i="8"/>
  <c r="F220" i="8"/>
  <c r="D220" i="8"/>
  <c r="H219" i="8"/>
  <c r="F219" i="8"/>
  <c r="D219" i="8"/>
  <c r="H218" i="8"/>
  <c r="F218" i="8"/>
  <c r="D218" i="8"/>
  <c r="H217" i="8"/>
  <c r="F217" i="8"/>
  <c r="D217" i="8"/>
  <c r="H216" i="8"/>
  <c r="F216" i="8"/>
  <c r="D216" i="8"/>
  <c r="H215" i="8"/>
  <c r="F215" i="8"/>
  <c r="D215" i="8"/>
  <c r="H214" i="8"/>
  <c r="F214" i="8"/>
  <c r="D214" i="8"/>
  <c r="H213" i="8"/>
  <c r="F213" i="8"/>
  <c r="D213" i="8"/>
  <c r="H212" i="8"/>
  <c r="F212" i="8"/>
  <c r="D212" i="8"/>
  <c r="H211" i="8"/>
  <c r="F211" i="8"/>
  <c r="D211" i="8"/>
  <c r="H210" i="8"/>
  <c r="F210" i="8"/>
  <c r="D210" i="8"/>
  <c r="H209" i="8"/>
  <c r="F209" i="8"/>
  <c r="D209" i="8"/>
  <c r="H208" i="8"/>
  <c r="F208" i="8"/>
  <c r="D208" i="8"/>
  <c r="H207" i="8"/>
  <c r="F207" i="8"/>
  <c r="D207" i="8"/>
  <c r="H206" i="8"/>
  <c r="F206" i="8"/>
  <c r="D206" i="8"/>
  <c r="H205" i="8"/>
  <c r="F205" i="8"/>
  <c r="D205" i="8"/>
  <c r="H204" i="8"/>
  <c r="F204" i="8"/>
  <c r="D204" i="8"/>
  <c r="H203" i="8"/>
  <c r="F203" i="8"/>
  <c r="D203" i="8"/>
  <c r="H202" i="8"/>
  <c r="F202" i="8"/>
  <c r="D202" i="8"/>
  <c r="H201" i="8"/>
  <c r="F201" i="8"/>
  <c r="D201" i="8"/>
  <c r="H200" i="8"/>
  <c r="F200" i="8"/>
  <c r="D200" i="8"/>
  <c r="H199" i="8"/>
  <c r="F199" i="8"/>
  <c r="D199" i="8"/>
  <c r="H198" i="8"/>
  <c r="F198" i="8"/>
  <c r="D198" i="8"/>
  <c r="H197" i="8"/>
  <c r="F197" i="8"/>
  <c r="D197" i="8"/>
  <c r="H196" i="8"/>
  <c r="F196" i="8"/>
  <c r="D196" i="8"/>
  <c r="H195" i="8"/>
  <c r="F195" i="8"/>
  <c r="D195" i="8"/>
  <c r="H194" i="8"/>
  <c r="F194" i="8"/>
  <c r="D194" i="8"/>
  <c r="H193" i="8"/>
  <c r="F193" i="8"/>
  <c r="D193" i="8"/>
  <c r="H192" i="8"/>
  <c r="F192" i="8"/>
  <c r="D192" i="8"/>
  <c r="H191" i="8"/>
  <c r="F191" i="8"/>
  <c r="D191" i="8"/>
  <c r="H190" i="8"/>
  <c r="F190" i="8"/>
  <c r="D190" i="8"/>
  <c r="H189" i="8"/>
  <c r="F189" i="8"/>
  <c r="D189" i="8"/>
  <c r="H188" i="8"/>
  <c r="F188" i="8"/>
  <c r="D188" i="8"/>
  <c r="H187" i="8"/>
  <c r="F187" i="8"/>
  <c r="D187" i="8"/>
  <c r="H186" i="8"/>
  <c r="F186" i="8"/>
  <c r="D186" i="8"/>
  <c r="H185" i="8"/>
  <c r="F185" i="8"/>
  <c r="D185" i="8"/>
  <c r="H184" i="8"/>
  <c r="F184" i="8"/>
  <c r="D184" i="8"/>
  <c r="H183" i="8"/>
  <c r="F183" i="8"/>
  <c r="D183" i="8"/>
  <c r="H182" i="8"/>
  <c r="F182" i="8"/>
  <c r="D182" i="8"/>
  <c r="H181" i="8"/>
  <c r="F181" i="8"/>
  <c r="D181" i="8"/>
  <c r="H180" i="8"/>
  <c r="F180" i="8"/>
  <c r="D180" i="8"/>
  <c r="H179" i="8"/>
  <c r="F179" i="8"/>
  <c r="D179" i="8"/>
  <c r="H178" i="8"/>
  <c r="F178" i="8"/>
  <c r="D178" i="8"/>
  <c r="H177" i="8"/>
  <c r="F177" i="8"/>
  <c r="D177" i="8"/>
  <c r="H176" i="8"/>
  <c r="F176" i="8"/>
  <c r="D176" i="8"/>
  <c r="H175" i="8"/>
  <c r="F175" i="8"/>
  <c r="D175" i="8"/>
  <c r="H174" i="8"/>
  <c r="F174" i="8"/>
  <c r="D174" i="8"/>
  <c r="H173" i="8"/>
  <c r="F173" i="8"/>
  <c r="D173" i="8"/>
  <c r="H172" i="8"/>
  <c r="F172" i="8"/>
  <c r="D172" i="8"/>
  <c r="H171" i="8"/>
  <c r="F171" i="8"/>
  <c r="D171" i="8"/>
  <c r="H170" i="8"/>
  <c r="F170" i="8"/>
  <c r="D170" i="8"/>
  <c r="H169" i="8"/>
  <c r="F169" i="8"/>
  <c r="D169" i="8"/>
  <c r="H168" i="8"/>
  <c r="F168" i="8"/>
  <c r="D168" i="8"/>
  <c r="H167" i="8"/>
  <c r="F167" i="8"/>
  <c r="D167" i="8"/>
  <c r="H166" i="8"/>
  <c r="F166" i="8"/>
  <c r="D166" i="8"/>
  <c r="H165" i="8"/>
  <c r="F165" i="8"/>
  <c r="D165" i="8"/>
  <c r="H164" i="8"/>
  <c r="F164" i="8"/>
  <c r="D164" i="8"/>
  <c r="H163" i="8"/>
  <c r="F163" i="8"/>
  <c r="D163" i="8"/>
  <c r="H162" i="8"/>
  <c r="F162" i="8"/>
  <c r="D162" i="8"/>
  <c r="H161" i="8"/>
  <c r="F161" i="8"/>
  <c r="D161" i="8"/>
  <c r="H160" i="8"/>
  <c r="F160" i="8"/>
  <c r="D160" i="8"/>
  <c r="H159" i="8"/>
  <c r="F159" i="8"/>
  <c r="D159" i="8"/>
  <c r="H158" i="8"/>
  <c r="F158" i="8"/>
  <c r="D158" i="8"/>
  <c r="H157" i="8"/>
  <c r="F157" i="8"/>
  <c r="D157" i="8"/>
  <c r="H156" i="8"/>
  <c r="F156" i="8"/>
  <c r="D156" i="8"/>
  <c r="H155" i="8"/>
  <c r="F155" i="8"/>
  <c r="D155" i="8"/>
  <c r="H154" i="8"/>
  <c r="F154" i="8"/>
  <c r="D154" i="8"/>
  <c r="H153" i="8"/>
  <c r="F153" i="8"/>
  <c r="D153" i="8"/>
  <c r="H152" i="8"/>
  <c r="F152" i="8"/>
  <c r="D152" i="8"/>
  <c r="H151" i="8"/>
  <c r="F151" i="8"/>
  <c r="D151" i="8"/>
  <c r="H150" i="8"/>
  <c r="F150" i="8"/>
  <c r="D150" i="8"/>
  <c r="H149" i="8"/>
  <c r="F149" i="8"/>
  <c r="D149" i="8"/>
  <c r="H148" i="8"/>
  <c r="F148" i="8"/>
  <c r="D148" i="8"/>
  <c r="H147" i="8"/>
  <c r="F147" i="8"/>
  <c r="D147" i="8"/>
  <c r="H146" i="8"/>
  <c r="F146" i="8"/>
  <c r="D146" i="8"/>
  <c r="H145" i="8"/>
  <c r="F145" i="8"/>
  <c r="D145" i="8"/>
  <c r="H144" i="8"/>
  <c r="F144" i="8"/>
  <c r="D144" i="8"/>
  <c r="H143" i="8"/>
  <c r="F143" i="8"/>
  <c r="D143" i="8"/>
  <c r="H142" i="8"/>
  <c r="F142" i="8"/>
  <c r="D142" i="8"/>
  <c r="H141" i="8"/>
  <c r="F141" i="8"/>
  <c r="D141" i="8"/>
  <c r="H140" i="8"/>
  <c r="F140" i="8"/>
  <c r="D140" i="8"/>
  <c r="H139" i="8"/>
  <c r="F139" i="8"/>
  <c r="D139" i="8"/>
  <c r="H138" i="8"/>
  <c r="F138" i="8"/>
  <c r="D138" i="8"/>
  <c r="H137" i="8"/>
  <c r="F137" i="8"/>
  <c r="D137" i="8"/>
  <c r="H136" i="8"/>
  <c r="F136" i="8"/>
  <c r="D136" i="8"/>
  <c r="H135" i="8"/>
  <c r="F135" i="8"/>
  <c r="D135" i="8"/>
  <c r="H134" i="8"/>
  <c r="F134" i="8"/>
  <c r="D134" i="8"/>
  <c r="H133" i="8"/>
  <c r="F133" i="8"/>
  <c r="D133" i="8"/>
  <c r="H132" i="8"/>
  <c r="F132" i="8"/>
  <c r="D132" i="8"/>
  <c r="H131" i="8"/>
  <c r="F131" i="8"/>
  <c r="D131" i="8"/>
  <c r="H130" i="8"/>
  <c r="F130" i="8"/>
  <c r="D130" i="8"/>
  <c r="H129" i="8"/>
  <c r="F129" i="8"/>
  <c r="D129" i="8"/>
  <c r="H128" i="8"/>
  <c r="F128" i="8"/>
  <c r="D128" i="8"/>
  <c r="H127" i="8"/>
  <c r="F127" i="8"/>
  <c r="D127" i="8"/>
  <c r="H126" i="8"/>
  <c r="F126" i="8"/>
  <c r="D126" i="8"/>
  <c r="H125" i="8"/>
  <c r="F125" i="8"/>
  <c r="D125" i="8"/>
  <c r="H124" i="8"/>
  <c r="F124" i="8"/>
  <c r="D124" i="8"/>
  <c r="H123" i="8"/>
  <c r="F123" i="8"/>
  <c r="D123" i="8"/>
  <c r="H122" i="8"/>
  <c r="F122" i="8"/>
  <c r="D122" i="8"/>
  <c r="H121" i="8"/>
  <c r="F121" i="8"/>
  <c r="D121" i="8"/>
  <c r="H120" i="8"/>
  <c r="F120" i="8"/>
  <c r="D120" i="8"/>
  <c r="H119" i="8"/>
  <c r="F119" i="8"/>
  <c r="D119" i="8"/>
  <c r="H118" i="8"/>
  <c r="F118" i="8"/>
  <c r="D118" i="8"/>
  <c r="H117" i="8"/>
  <c r="F117" i="8"/>
  <c r="D117" i="8"/>
  <c r="H116" i="8"/>
  <c r="F116" i="8"/>
  <c r="D116" i="8"/>
  <c r="H115" i="8"/>
  <c r="F115" i="8"/>
  <c r="D115" i="8"/>
  <c r="H114" i="8"/>
  <c r="F114" i="8"/>
  <c r="D114" i="8"/>
  <c r="H113" i="8"/>
  <c r="F113" i="8"/>
  <c r="D113" i="8"/>
  <c r="H112" i="8"/>
  <c r="F112" i="8"/>
  <c r="D112" i="8"/>
  <c r="H111" i="8"/>
  <c r="F111" i="8"/>
  <c r="D111" i="8"/>
  <c r="H110" i="8"/>
  <c r="F110" i="8"/>
  <c r="D110" i="8"/>
  <c r="H109" i="8"/>
  <c r="F109" i="8"/>
  <c r="D109" i="8"/>
  <c r="H108" i="8"/>
  <c r="F108" i="8"/>
  <c r="D108" i="8"/>
  <c r="H107" i="8"/>
  <c r="F107" i="8"/>
  <c r="D107" i="8"/>
  <c r="H106" i="8"/>
  <c r="F106" i="8"/>
  <c r="D106" i="8"/>
  <c r="H105" i="8"/>
  <c r="F105" i="8"/>
  <c r="D105" i="8"/>
  <c r="H104" i="8"/>
  <c r="F104" i="8"/>
  <c r="D104" i="8"/>
  <c r="H103" i="8"/>
  <c r="F103" i="8"/>
  <c r="D103" i="8"/>
  <c r="H102" i="8"/>
  <c r="F102" i="8"/>
  <c r="D102" i="8"/>
  <c r="H101" i="8"/>
  <c r="F101" i="8"/>
  <c r="D101" i="8"/>
  <c r="H100" i="8"/>
  <c r="F100" i="8"/>
  <c r="D100" i="8"/>
  <c r="H99" i="8"/>
  <c r="F99" i="8"/>
  <c r="D99" i="8"/>
  <c r="H98" i="8"/>
  <c r="F98" i="8"/>
  <c r="D98" i="8"/>
  <c r="H97" i="8"/>
  <c r="F97" i="8"/>
  <c r="D97" i="8"/>
  <c r="H96" i="8"/>
  <c r="F96" i="8"/>
  <c r="D96" i="8"/>
  <c r="H95" i="8"/>
  <c r="F95" i="8"/>
  <c r="D95" i="8"/>
  <c r="H94" i="8"/>
  <c r="F94" i="8"/>
  <c r="D94" i="8"/>
  <c r="H93" i="8"/>
  <c r="F93" i="8"/>
  <c r="D93" i="8"/>
  <c r="H92" i="8"/>
  <c r="F92" i="8"/>
  <c r="D92" i="8"/>
  <c r="H91" i="8"/>
  <c r="F91" i="8"/>
  <c r="D91" i="8"/>
  <c r="H90" i="8"/>
  <c r="F90" i="8"/>
  <c r="D90" i="8"/>
  <c r="H89" i="8"/>
  <c r="F89" i="8"/>
  <c r="D89" i="8"/>
  <c r="H88" i="8"/>
  <c r="F88" i="8"/>
  <c r="D88" i="8"/>
  <c r="H87" i="8"/>
  <c r="F87" i="8"/>
  <c r="D87" i="8"/>
  <c r="H86" i="8"/>
  <c r="F86" i="8"/>
  <c r="D86" i="8"/>
  <c r="H85" i="8"/>
  <c r="F85" i="8"/>
  <c r="D85" i="8"/>
  <c r="H84" i="8"/>
  <c r="F84" i="8"/>
  <c r="D84" i="8"/>
  <c r="H83" i="8"/>
  <c r="F83" i="8"/>
  <c r="D83" i="8"/>
  <c r="H82" i="8"/>
  <c r="F82" i="8"/>
  <c r="D82" i="8"/>
  <c r="H81" i="8"/>
  <c r="F81" i="8"/>
  <c r="D81" i="8"/>
  <c r="H80" i="8"/>
  <c r="F80" i="8"/>
  <c r="D80" i="8"/>
  <c r="H79" i="8"/>
  <c r="F79" i="8"/>
  <c r="D79" i="8"/>
  <c r="H78" i="8"/>
  <c r="F78" i="8"/>
  <c r="D78" i="8"/>
  <c r="H77" i="8"/>
  <c r="F77" i="8"/>
  <c r="D77" i="8"/>
  <c r="H76" i="8"/>
  <c r="F76" i="8"/>
  <c r="D76" i="8"/>
  <c r="H75" i="8"/>
  <c r="F75" i="8"/>
  <c r="D75" i="8"/>
  <c r="H74" i="8"/>
  <c r="F74" i="8"/>
  <c r="D74" i="8"/>
  <c r="H73" i="8"/>
  <c r="F73" i="8"/>
  <c r="D73" i="8"/>
  <c r="H72" i="8"/>
  <c r="F72" i="8"/>
  <c r="D72" i="8"/>
  <c r="H71" i="8"/>
  <c r="F71" i="8"/>
  <c r="D71" i="8"/>
  <c r="H70" i="8"/>
  <c r="F70" i="8"/>
  <c r="D70" i="8"/>
  <c r="H69" i="8"/>
  <c r="F69" i="8"/>
  <c r="D69" i="8"/>
  <c r="H68" i="8"/>
  <c r="F68" i="8"/>
  <c r="D68" i="8"/>
  <c r="H67" i="8"/>
  <c r="F67" i="8"/>
  <c r="D67" i="8"/>
  <c r="H66" i="8"/>
  <c r="F66" i="8"/>
  <c r="D66" i="8"/>
  <c r="H65" i="8"/>
  <c r="F65" i="8"/>
  <c r="D65" i="8"/>
  <c r="H64" i="8"/>
  <c r="F64" i="8"/>
  <c r="D64" i="8"/>
  <c r="H63" i="8"/>
  <c r="F63" i="8"/>
  <c r="D63" i="8"/>
  <c r="H62" i="8"/>
  <c r="F62" i="8"/>
  <c r="D62" i="8"/>
  <c r="H61" i="8"/>
  <c r="F61" i="8"/>
  <c r="D61" i="8"/>
  <c r="H60" i="8"/>
  <c r="F60" i="8"/>
  <c r="D60" i="8"/>
  <c r="H59" i="8"/>
  <c r="F59" i="8"/>
  <c r="D59" i="8"/>
  <c r="H58" i="8"/>
  <c r="F58" i="8"/>
  <c r="D58" i="8"/>
  <c r="H57" i="8"/>
  <c r="F57" i="8"/>
  <c r="D57" i="8"/>
  <c r="H56" i="8"/>
  <c r="F56" i="8"/>
  <c r="D56" i="8"/>
  <c r="H55" i="8"/>
  <c r="F55" i="8"/>
  <c r="D55" i="8"/>
  <c r="H54" i="8"/>
  <c r="F54" i="8"/>
  <c r="D54" i="8"/>
  <c r="H53" i="8"/>
  <c r="F53" i="8"/>
  <c r="D53" i="8"/>
  <c r="H52" i="8"/>
  <c r="F52" i="8"/>
  <c r="D52" i="8"/>
  <c r="H51" i="8"/>
  <c r="F51" i="8"/>
  <c r="D51" i="8"/>
  <c r="H50" i="8"/>
  <c r="F50" i="8"/>
  <c r="D50" i="8"/>
  <c r="H49" i="8"/>
  <c r="F49" i="8"/>
  <c r="D49" i="8"/>
  <c r="H48" i="8"/>
  <c r="F48" i="8"/>
  <c r="D48" i="8"/>
  <c r="H47" i="8"/>
  <c r="F47" i="8"/>
  <c r="D47" i="8"/>
  <c r="H46" i="8"/>
  <c r="F46" i="8"/>
  <c r="D46" i="8"/>
  <c r="H45" i="8"/>
  <c r="F45" i="8"/>
  <c r="D45" i="8"/>
  <c r="H44" i="8"/>
  <c r="F44" i="8"/>
  <c r="D44" i="8"/>
  <c r="H43" i="8"/>
  <c r="F43" i="8"/>
  <c r="D43" i="8"/>
  <c r="H42" i="8"/>
  <c r="F42" i="8"/>
  <c r="D42" i="8"/>
  <c r="H41" i="8"/>
  <c r="F41" i="8"/>
  <c r="D41" i="8"/>
  <c r="H40" i="8"/>
  <c r="F40" i="8"/>
  <c r="D40" i="8"/>
  <c r="H39" i="8"/>
  <c r="F39" i="8"/>
  <c r="D39" i="8"/>
  <c r="H38" i="8"/>
  <c r="F38" i="8"/>
  <c r="D38" i="8"/>
  <c r="H37" i="8"/>
  <c r="F37" i="8"/>
  <c r="D37" i="8"/>
  <c r="H36" i="8"/>
  <c r="F36" i="8"/>
  <c r="D36" i="8"/>
  <c r="H35" i="8"/>
  <c r="F35" i="8"/>
  <c r="D35" i="8"/>
  <c r="H34" i="8"/>
  <c r="F34" i="8"/>
  <c r="D34" i="8"/>
  <c r="H33" i="8"/>
  <c r="F33" i="8"/>
  <c r="D33" i="8"/>
  <c r="H32" i="8"/>
  <c r="F32" i="8"/>
  <c r="D32" i="8"/>
  <c r="H31" i="8"/>
  <c r="F31" i="8"/>
  <c r="D31" i="8"/>
  <c r="H30" i="8"/>
  <c r="F30" i="8"/>
  <c r="D30" i="8"/>
  <c r="H29" i="8"/>
  <c r="F29" i="8"/>
  <c r="D29" i="8"/>
  <c r="H28" i="8"/>
  <c r="F28" i="8"/>
  <c r="D28" i="8"/>
  <c r="H27" i="8"/>
  <c r="F27" i="8"/>
  <c r="D27" i="8"/>
  <c r="H26" i="8"/>
  <c r="F26" i="8"/>
  <c r="D26" i="8"/>
  <c r="H25" i="8"/>
  <c r="F25" i="8"/>
  <c r="D25" i="8"/>
  <c r="H24" i="8"/>
  <c r="F24" i="8"/>
  <c r="D24" i="8"/>
  <c r="H23" i="8"/>
  <c r="F23" i="8"/>
  <c r="D23" i="8"/>
  <c r="H22" i="8"/>
  <c r="F22" i="8"/>
  <c r="D22" i="8"/>
  <c r="H21" i="8"/>
  <c r="F21" i="8"/>
  <c r="D21" i="8"/>
  <c r="H20" i="8"/>
  <c r="F20" i="8"/>
  <c r="D20" i="8"/>
  <c r="H19" i="8"/>
  <c r="F19" i="8"/>
  <c r="D19" i="8"/>
  <c r="H18" i="8"/>
  <c r="F18" i="8"/>
  <c r="D18" i="8"/>
  <c r="H17" i="8"/>
  <c r="F17" i="8"/>
  <c r="D17" i="8"/>
  <c r="H16" i="8"/>
  <c r="F16" i="8"/>
  <c r="D16" i="8"/>
  <c r="H15" i="8"/>
  <c r="F15" i="8"/>
  <c r="D15" i="8"/>
  <c r="H14" i="8"/>
  <c r="F14" i="8"/>
  <c r="D14" i="8"/>
  <c r="H13" i="8"/>
  <c r="F13" i="8"/>
  <c r="D13" i="8"/>
  <c r="H12" i="8"/>
  <c r="F12" i="8"/>
  <c r="D12" i="8"/>
  <c r="H11" i="8"/>
  <c r="F11" i="8"/>
  <c r="D11" i="8"/>
  <c r="H10" i="8"/>
  <c r="F10" i="8"/>
  <c r="D10" i="8"/>
  <c r="H9" i="8"/>
  <c r="F9" i="8"/>
  <c r="D9" i="8"/>
  <c r="H8" i="8"/>
  <c r="F8" i="8"/>
  <c r="D8" i="8"/>
  <c r="H7" i="8"/>
  <c r="F7" i="8"/>
  <c r="D7" i="8"/>
  <c r="H6" i="8"/>
  <c r="F6" i="8"/>
  <c r="D6" i="8"/>
  <c r="H5" i="8"/>
  <c r="F5" i="8"/>
  <c r="D5" i="8"/>
  <c r="H4" i="8"/>
  <c r="F4" i="8"/>
  <c r="D4" i="8"/>
  <c r="H3" i="8"/>
  <c r="F3" i="8"/>
  <c r="D3" i="8"/>
  <c r="H2" i="8"/>
  <c r="F2" i="8"/>
  <c r="D2" i="8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N209" i="6"/>
  <c r="E209" i="6"/>
  <c r="O208" i="6"/>
  <c r="I208" i="6"/>
  <c r="H208" i="6"/>
  <c r="F208" i="6"/>
  <c r="G208" i="6" s="1"/>
  <c r="O207" i="6"/>
  <c r="I207" i="6"/>
  <c r="H207" i="6"/>
  <c r="F207" i="6"/>
  <c r="G207" i="6" s="1"/>
  <c r="O206" i="6"/>
  <c r="I206" i="6"/>
  <c r="H206" i="6"/>
  <c r="F206" i="6"/>
  <c r="G206" i="6" s="1"/>
  <c r="O205" i="6"/>
  <c r="I205" i="6"/>
  <c r="H205" i="6"/>
  <c r="F205" i="6"/>
  <c r="G205" i="6" s="1"/>
  <c r="I204" i="6"/>
  <c r="H204" i="6"/>
  <c r="F204" i="6"/>
  <c r="G204" i="6" s="1"/>
  <c r="I203" i="6"/>
  <c r="H203" i="6"/>
  <c r="F203" i="6"/>
  <c r="G203" i="6" s="1"/>
  <c r="O202" i="6"/>
  <c r="I202" i="6"/>
  <c r="H202" i="6"/>
  <c r="F202" i="6"/>
  <c r="G202" i="6" s="1"/>
  <c r="I201" i="6"/>
  <c r="H201" i="6"/>
  <c r="F201" i="6"/>
  <c r="G201" i="6" s="1"/>
  <c r="I200" i="6"/>
  <c r="H200" i="6"/>
  <c r="F200" i="6"/>
  <c r="G200" i="6" s="1"/>
  <c r="I199" i="6"/>
  <c r="H199" i="6"/>
  <c r="F199" i="6"/>
  <c r="G199" i="6" s="1"/>
  <c r="I198" i="6"/>
  <c r="H198" i="6"/>
  <c r="F198" i="6"/>
  <c r="G198" i="6" s="1"/>
  <c r="I197" i="6"/>
  <c r="H197" i="6"/>
  <c r="F197" i="6"/>
  <c r="G197" i="6" s="1"/>
  <c r="O196" i="6"/>
  <c r="I196" i="6"/>
  <c r="H196" i="6"/>
  <c r="F196" i="6"/>
  <c r="G196" i="6" s="1"/>
  <c r="O195" i="6"/>
  <c r="I195" i="6"/>
  <c r="H195" i="6"/>
  <c r="F195" i="6"/>
  <c r="G195" i="6" s="1"/>
  <c r="O194" i="6"/>
  <c r="I194" i="6"/>
  <c r="H194" i="6"/>
  <c r="F194" i="6"/>
  <c r="G194" i="6" s="1"/>
  <c r="O193" i="6"/>
  <c r="I193" i="6"/>
  <c r="H193" i="6"/>
  <c r="F193" i="6"/>
  <c r="G193" i="6" s="1"/>
  <c r="O192" i="6"/>
  <c r="I192" i="6"/>
  <c r="H192" i="6"/>
  <c r="F192" i="6"/>
  <c r="G192" i="6" s="1"/>
  <c r="O191" i="6"/>
  <c r="I191" i="6"/>
  <c r="H191" i="6"/>
  <c r="F191" i="6"/>
  <c r="G191" i="6" s="1"/>
  <c r="O190" i="6"/>
  <c r="I190" i="6"/>
  <c r="H190" i="6"/>
  <c r="F190" i="6"/>
  <c r="G190" i="6" s="1"/>
  <c r="O189" i="6"/>
  <c r="I189" i="6"/>
  <c r="H189" i="6"/>
  <c r="F189" i="6"/>
  <c r="G189" i="6" s="1"/>
  <c r="O188" i="6"/>
  <c r="I188" i="6"/>
  <c r="H188" i="6"/>
  <c r="F188" i="6"/>
  <c r="G188" i="6" s="1"/>
  <c r="O187" i="6"/>
  <c r="I187" i="6"/>
  <c r="H187" i="6"/>
  <c r="F187" i="6"/>
  <c r="G187" i="6" s="1"/>
  <c r="O186" i="6"/>
  <c r="I186" i="6"/>
  <c r="H186" i="6"/>
  <c r="F186" i="6"/>
  <c r="G186" i="6" s="1"/>
  <c r="O185" i="6"/>
  <c r="I185" i="6"/>
  <c r="H185" i="6"/>
  <c r="F185" i="6"/>
  <c r="G185" i="6" s="1"/>
  <c r="O184" i="6"/>
  <c r="I184" i="6"/>
  <c r="H184" i="6"/>
  <c r="F184" i="6"/>
  <c r="G184" i="6" s="1"/>
  <c r="O183" i="6"/>
  <c r="I183" i="6"/>
  <c r="H183" i="6"/>
  <c r="F183" i="6"/>
  <c r="G183" i="6" s="1"/>
  <c r="O182" i="6"/>
  <c r="I182" i="6"/>
  <c r="H182" i="6"/>
  <c r="F182" i="6"/>
  <c r="G182" i="6" s="1"/>
  <c r="O181" i="6"/>
  <c r="I181" i="6"/>
  <c r="H181" i="6"/>
  <c r="F181" i="6"/>
  <c r="G181" i="6" s="1"/>
  <c r="O180" i="6"/>
  <c r="I180" i="6"/>
  <c r="H180" i="6"/>
  <c r="F180" i="6"/>
  <c r="G180" i="6" s="1"/>
  <c r="O179" i="6"/>
  <c r="I179" i="6"/>
  <c r="H179" i="6"/>
  <c r="F179" i="6"/>
  <c r="G179" i="6" s="1"/>
  <c r="O178" i="6"/>
  <c r="I178" i="6"/>
  <c r="H178" i="6"/>
  <c r="F178" i="6"/>
  <c r="G178" i="6" s="1"/>
  <c r="O177" i="6"/>
  <c r="I177" i="6"/>
  <c r="H177" i="6"/>
  <c r="F177" i="6"/>
  <c r="G177" i="6" s="1"/>
  <c r="O176" i="6"/>
  <c r="I176" i="6"/>
  <c r="H176" i="6"/>
  <c r="F176" i="6"/>
  <c r="G176" i="6" s="1"/>
  <c r="O175" i="6"/>
  <c r="I175" i="6"/>
  <c r="H175" i="6"/>
  <c r="F175" i="6"/>
  <c r="G175" i="6" s="1"/>
  <c r="O174" i="6"/>
  <c r="I174" i="6"/>
  <c r="H174" i="6"/>
  <c r="F174" i="6"/>
  <c r="G174" i="6" s="1"/>
  <c r="O173" i="6"/>
  <c r="I173" i="6"/>
  <c r="H173" i="6"/>
  <c r="F173" i="6"/>
  <c r="G173" i="6" s="1"/>
  <c r="O172" i="6"/>
  <c r="I172" i="6"/>
  <c r="H172" i="6"/>
  <c r="F172" i="6"/>
  <c r="G172" i="6" s="1"/>
  <c r="O171" i="6"/>
  <c r="I171" i="6"/>
  <c r="H171" i="6"/>
  <c r="F171" i="6"/>
  <c r="G171" i="6" s="1"/>
  <c r="O170" i="6"/>
  <c r="I170" i="6"/>
  <c r="H170" i="6"/>
  <c r="F170" i="6"/>
  <c r="G170" i="6" s="1"/>
  <c r="O169" i="6"/>
  <c r="I169" i="6"/>
  <c r="H169" i="6"/>
  <c r="F169" i="6"/>
  <c r="G169" i="6" s="1"/>
  <c r="O168" i="6"/>
  <c r="I168" i="6"/>
  <c r="H168" i="6"/>
  <c r="F168" i="6"/>
  <c r="G168" i="6" s="1"/>
  <c r="O167" i="6"/>
  <c r="I167" i="6"/>
  <c r="H167" i="6"/>
  <c r="F167" i="6"/>
  <c r="G167" i="6" s="1"/>
  <c r="O166" i="6"/>
  <c r="I166" i="6"/>
  <c r="H166" i="6"/>
  <c r="F166" i="6"/>
  <c r="G166" i="6" s="1"/>
  <c r="O165" i="6"/>
  <c r="I165" i="6"/>
  <c r="H165" i="6"/>
  <c r="F165" i="6"/>
  <c r="G165" i="6" s="1"/>
  <c r="O164" i="6"/>
  <c r="I164" i="6"/>
  <c r="H164" i="6"/>
  <c r="F164" i="6"/>
  <c r="G164" i="6" s="1"/>
  <c r="O163" i="6"/>
  <c r="I163" i="6"/>
  <c r="H163" i="6"/>
  <c r="F163" i="6"/>
  <c r="G163" i="6" s="1"/>
  <c r="O162" i="6"/>
  <c r="I162" i="6"/>
  <c r="H162" i="6"/>
  <c r="F162" i="6"/>
  <c r="G162" i="6" s="1"/>
  <c r="O161" i="6"/>
  <c r="I161" i="6"/>
  <c r="H161" i="6"/>
  <c r="F161" i="6"/>
  <c r="G161" i="6" s="1"/>
  <c r="O160" i="6"/>
  <c r="I160" i="6"/>
  <c r="H160" i="6"/>
  <c r="F160" i="6"/>
  <c r="G160" i="6" s="1"/>
  <c r="O159" i="6"/>
  <c r="I159" i="6"/>
  <c r="H159" i="6"/>
  <c r="F159" i="6"/>
  <c r="G159" i="6" s="1"/>
  <c r="O158" i="6"/>
  <c r="I158" i="6"/>
  <c r="H158" i="6"/>
  <c r="F158" i="6"/>
  <c r="G158" i="6" s="1"/>
  <c r="O157" i="6"/>
  <c r="I157" i="6"/>
  <c r="H157" i="6"/>
  <c r="F157" i="6"/>
  <c r="G157" i="6" s="1"/>
  <c r="O156" i="6"/>
  <c r="I156" i="6"/>
  <c r="H156" i="6"/>
  <c r="F156" i="6"/>
  <c r="G156" i="6" s="1"/>
  <c r="O155" i="6"/>
  <c r="I155" i="6"/>
  <c r="H155" i="6"/>
  <c r="F155" i="6"/>
  <c r="G155" i="6" s="1"/>
  <c r="O154" i="6"/>
  <c r="I154" i="6"/>
  <c r="H154" i="6"/>
  <c r="F154" i="6"/>
  <c r="G154" i="6" s="1"/>
  <c r="O153" i="6"/>
  <c r="I153" i="6"/>
  <c r="H153" i="6"/>
  <c r="F153" i="6"/>
  <c r="G153" i="6" s="1"/>
  <c r="O152" i="6"/>
  <c r="I152" i="6"/>
  <c r="H152" i="6"/>
  <c r="F152" i="6"/>
  <c r="G152" i="6" s="1"/>
  <c r="O151" i="6"/>
  <c r="I151" i="6"/>
  <c r="H151" i="6"/>
  <c r="F151" i="6"/>
  <c r="G151" i="6" s="1"/>
  <c r="I150" i="6"/>
  <c r="H150" i="6"/>
  <c r="F150" i="6"/>
  <c r="G150" i="6" s="1"/>
  <c r="O149" i="6"/>
  <c r="I149" i="6"/>
  <c r="H149" i="6"/>
  <c r="F149" i="6"/>
  <c r="G149" i="6" s="1"/>
  <c r="I148" i="6"/>
  <c r="H148" i="6"/>
  <c r="F148" i="6"/>
  <c r="G148" i="6" s="1"/>
  <c r="I147" i="6"/>
  <c r="H147" i="6"/>
  <c r="F147" i="6"/>
  <c r="G147" i="6" s="1"/>
  <c r="I146" i="6"/>
  <c r="H146" i="6"/>
  <c r="F146" i="6"/>
  <c r="G146" i="6" s="1"/>
  <c r="I145" i="6"/>
  <c r="H145" i="6"/>
  <c r="F145" i="6"/>
  <c r="G145" i="6" s="1"/>
  <c r="I144" i="6"/>
  <c r="H144" i="6"/>
  <c r="F144" i="6"/>
  <c r="G144" i="6" s="1"/>
  <c r="I143" i="6"/>
  <c r="H143" i="6"/>
  <c r="F143" i="6"/>
  <c r="G143" i="6" s="1"/>
  <c r="I142" i="6"/>
  <c r="H142" i="6"/>
  <c r="F142" i="6"/>
  <c r="G142" i="6" s="1"/>
  <c r="I141" i="6"/>
  <c r="H141" i="6"/>
  <c r="F141" i="6"/>
  <c r="G141" i="6" s="1"/>
  <c r="I140" i="6"/>
  <c r="H140" i="6"/>
  <c r="F140" i="6"/>
  <c r="G140" i="6" s="1"/>
  <c r="I139" i="6"/>
  <c r="H139" i="6"/>
  <c r="F139" i="6"/>
  <c r="G139" i="6" s="1"/>
  <c r="I138" i="6"/>
  <c r="H138" i="6"/>
  <c r="F138" i="6"/>
  <c r="G138" i="6" s="1"/>
  <c r="I137" i="6"/>
  <c r="H137" i="6"/>
  <c r="F137" i="6"/>
  <c r="G137" i="6" s="1"/>
  <c r="I136" i="6"/>
  <c r="H136" i="6"/>
  <c r="F136" i="6"/>
  <c r="G136" i="6" s="1"/>
  <c r="I135" i="6"/>
  <c r="H135" i="6"/>
  <c r="F135" i="6"/>
  <c r="G135" i="6" s="1"/>
  <c r="I134" i="6"/>
  <c r="H134" i="6"/>
  <c r="F134" i="6"/>
  <c r="G134" i="6" s="1"/>
  <c r="I133" i="6"/>
  <c r="H133" i="6"/>
  <c r="F133" i="6"/>
  <c r="G133" i="6" s="1"/>
  <c r="I132" i="6"/>
  <c r="H132" i="6"/>
  <c r="F132" i="6"/>
  <c r="G132" i="6" s="1"/>
  <c r="I131" i="6"/>
  <c r="H131" i="6"/>
  <c r="F131" i="6"/>
  <c r="G131" i="6" s="1"/>
  <c r="I130" i="6"/>
  <c r="H130" i="6"/>
  <c r="F130" i="6"/>
  <c r="G130" i="6" s="1"/>
  <c r="I129" i="6"/>
  <c r="H129" i="6"/>
  <c r="F129" i="6"/>
  <c r="G129" i="6" s="1"/>
  <c r="I128" i="6"/>
  <c r="H128" i="6"/>
  <c r="F128" i="6"/>
  <c r="G128" i="6" s="1"/>
  <c r="I127" i="6"/>
  <c r="H127" i="6"/>
  <c r="F127" i="6"/>
  <c r="G127" i="6" s="1"/>
  <c r="I126" i="6"/>
  <c r="H126" i="6"/>
  <c r="F126" i="6"/>
  <c r="G126" i="6" s="1"/>
  <c r="I125" i="6"/>
  <c r="H125" i="6"/>
  <c r="F125" i="6"/>
  <c r="G125" i="6" s="1"/>
  <c r="I124" i="6"/>
  <c r="H124" i="6"/>
  <c r="F124" i="6"/>
  <c r="G124" i="6" s="1"/>
  <c r="I123" i="6"/>
  <c r="H123" i="6"/>
  <c r="F123" i="6"/>
  <c r="G123" i="6" s="1"/>
  <c r="I122" i="6"/>
  <c r="H122" i="6"/>
  <c r="F122" i="6"/>
  <c r="G122" i="6" s="1"/>
  <c r="I121" i="6"/>
  <c r="H121" i="6"/>
  <c r="F121" i="6"/>
  <c r="G121" i="6" s="1"/>
  <c r="I120" i="6"/>
  <c r="H120" i="6"/>
  <c r="F120" i="6"/>
  <c r="G120" i="6" s="1"/>
  <c r="I119" i="6"/>
  <c r="H119" i="6"/>
  <c r="F119" i="6"/>
  <c r="G119" i="6" s="1"/>
  <c r="I118" i="6"/>
  <c r="H118" i="6"/>
  <c r="F118" i="6"/>
  <c r="G118" i="6" s="1"/>
  <c r="I117" i="6"/>
  <c r="H117" i="6"/>
  <c r="F117" i="6"/>
  <c r="G117" i="6" s="1"/>
  <c r="I116" i="6"/>
  <c r="H116" i="6"/>
  <c r="F116" i="6"/>
  <c r="G116" i="6" s="1"/>
  <c r="I115" i="6"/>
  <c r="H115" i="6"/>
  <c r="F115" i="6"/>
  <c r="G115" i="6" s="1"/>
  <c r="I114" i="6"/>
  <c r="H114" i="6"/>
  <c r="F114" i="6"/>
  <c r="G114" i="6" s="1"/>
  <c r="I113" i="6"/>
  <c r="H113" i="6"/>
  <c r="F113" i="6"/>
  <c r="G113" i="6" s="1"/>
  <c r="I112" i="6"/>
  <c r="H112" i="6"/>
  <c r="F112" i="6"/>
  <c r="G112" i="6" s="1"/>
  <c r="I111" i="6"/>
  <c r="H111" i="6"/>
  <c r="F111" i="6"/>
  <c r="G111" i="6" s="1"/>
  <c r="I110" i="6"/>
  <c r="H110" i="6"/>
  <c r="F110" i="6"/>
  <c r="G110" i="6" s="1"/>
  <c r="I109" i="6"/>
  <c r="H109" i="6"/>
  <c r="F109" i="6"/>
  <c r="G109" i="6" s="1"/>
  <c r="I108" i="6"/>
  <c r="H108" i="6"/>
  <c r="F108" i="6"/>
  <c r="G108" i="6" s="1"/>
  <c r="I107" i="6"/>
  <c r="H107" i="6"/>
  <c r="F107" i="6"/>
  <c r="G107" i="6" s="1"/>
  <c r="I106" i="6"/>
  <c r="H106" i="6"/>
  <c r="F106" i="6"/>
  <c r="G106" i="6" s="1"/>
  <c r="I105" i="6"/>
  <c r="H105" i="6"/>
  <c r="F105" i="6"/>
  <c r="G105" i="6" s="1"/>
  <c r="I104" i="6"/>
  <c r="H104" i="6"/>
  <c r="F104" i="6"/>
  <c r="G104" i="6" s="1"/>
  <c r="I103" i="6"/>
  <c r="H103" i="6"/>
  <c r="F103" i="6"/>
  <c r="G103" i="6" s="1"/>
  <c r="I102" i="6"/>
  <c r="H102" i="6"/>
  <c r="F102" i="6"/>
  <c r="G102" i="6" s="1"/>
  <c r="I101" i="6"/>
  <c r="H101" i="6"/>
  <c r="F101" i="6"/>
  <c r="G101" i="6" s="1"/>
  <c r="I100" i="6"/>
  <c r="H100" i="6"/>
  <c r="F100" i="6"/>
  <c r="G100" i="6" s="1"/>
  <c r="O99" i="6"/>
  <c r="I99" i="6"/>
  <c r="H99" i="6"/>
  <c r="F99" i="6"/>
  <c r="G99" i="6" s="1"/>
  <c r="O98" i="6"/>
  <c r="I98" i="6"/>
  <c r="H98" i="6"/>
  <c r="F98" i="6"/>
  <c r="G98" i="6" s="1"/>
  <c r="O97" i="6"/>
  <c r="I97" i="6"/>
  <c r="H97" i="6"/>
  <c r="F97" i="6"/>
  <c r="G97" i="6" s="1"/>
  <c r="O96" i="6"/>
  <c r="I96" i="6"/>
  <c r="H96" i="6"/>
  <c r="F96" i="6"/>
  <c r="G96" i="6" s="1"/>
  <c r="O95" i="6"/>
  <c r="I95" i="6"/>
  <c r="H95" i="6"/>
  <c r="F95" i="6"/>
  <c r="G95" i="6" s="1"/>
  <c r="O94" i="6"/>
  <c r="I94" i="6"/>
  <c r="H94" i="6"/>
  <c r="F94" i="6"/>
  <c r="G94" i="6" s="1"/>
  <c r="I93" i="6"/>
  <c r="H93" i="6"/>
  <c r="F93" i="6"/>
  <c r="G93" i="6" s="1"/>
  <c r="I92" i="6"/>
  <c r="H92" i="6"/>
  <c r="F92" i="6"/>
  <c r="G92" i="6" s="1"/>
  <c r="I91" i="6"/>
  <c r="H91" i="6"/>
  <c r="F91" i="6"/>
  <c r="G91" i="6" s="1"/>
  <c r="I90" i="6"/>
  <c r="H90" i="6"/>
  <c r="F90" i="6"/>
  <c r="G90" i="6" s="1"/>
  <c r="I89" i="6"/>
  <c r="H89" i="6"/>
  <c r="F89" i="6"/>
  <c r="G89" i="6" s="1"/>
  <c r="I88" i="6"/>
  <c r="H88" i="6"/>
  <c r="F88" i="6"/>
  <c r="G88" i="6" s="1"/>
  <c r="I87" i="6"/>
  <c r="H87" i="6"/>
  <c r="F87" i="6"/>
  <c r="G87" i="6" s="1"/>
  <c r="I86" i="6"/>
  <c r="H86" i="6"/>
  <c r="F86" i="6"/>
  <c r="G86" i="6" s="1"/>
  <c r="I85" i="6"/>
  <c r="H85" i="6"/>
  <c r="F85" i="6"/>
  <c r="G85" i="6" s="1"/>
  <c r="I84" i="6"/>
  <c r="H84" i="6"/>
  <c r="F84" i="6"/>
  <c r="G84" i="6" s="1"/>
  <c r="I83" i="6"/>
  <c r="H83" i="6"/>
  <c r="F83" i="6"/>
  <c r="G83" i="6" s="1"/>
  <c r="I82" i="6"/>
  <c r="H82" i="6"/>
  <c r="F82" i="6"/>
  <c r="G82" i="6" s="1"/>
  <c r="I81" i="6"/>
  <c r="H81" i="6"/>
  <c r="F81" i="6"/>
  <c r="G81" i="6" s="1"/>
  <c r="I80" i="6"/>
  <c r="H80" i="6"/>
  <c r="F80" i="6"/>
  <c r="G80" i="6" s="1"/>
  <c r="I79" i="6"/>
  <c r="H79" i="6"/>
  <c r="F79" i="6"/>
  <c r="G79" i="6" s="1"/>
  <c r="I78" i="6"/>
  <c r="H78" i="6"/>
  <c r="F78" i="6"/>
  <c r="G78" i="6" s="1"/>
  <c r="I77" i="6"/>
  <c r="H77" i="6"/>
  <c r="F77" i="6"/>
  <c r="G77" i="6" s="1"/>
  <c r="I76" i="6"/>
  <c r="H76" i="6"/>
  <c r="F76" i="6"/>
  <c r="G76" i="6" s="1"/>
  <c r="I75" i="6"/>
  <c r="H75" i="6"/>
  <c r="F75" i="6"/>
  <c r="G75" i="6" s="1"/>
  <c r="I74" i="6"/>
  <c r="H74" i="6"/>
  <c r="F74" i="6"/>
  <c r="G74" i="6" s="1"/>
  <c r="I73" i="6"/>
  <c r="H73" i="6"/>
  <c r="F73" i="6"/>
  <c r="G73" i="6" s="1"/>
  <c r="I72" i="6"/>
  <c r="H72" i="6"/>
  <c r="F72" i="6"/>
  <c r="G72" i="6" s="1"/>
  <c r="I71" i="6"/>
  <c r="H71" i="6"/>
  <c r="F71" i="6"/>
  <c r="G71" i="6" s="1"/>
  <c r="I70" i="6"/>
  <c r="H70" i="6"/>
  <c r="F70" i="6"/>
  <c r="G70" i="6" s="1"/>
  <c r="I69" i="6"/>
  <c r="H69" i="6"/>
  <c r="F69" i="6"/>
  <c r="G69" i="6" s="1"/>
  <c r="I68" i="6"/>
  <c r="H68" i="6"/>
  <c r="F68" i="6"/>
  <c r="G68" i="6" s="1"/>
  <c r="I67" i="6"/>
  <c r="H67" i="6"/>
  <c r="F67" i="6"/>
  <c r="G67" i="6" s="1"/>
  <c r="I66" i="6"/>
  <c r="H66" i="6"/>
  <c r="F66" i="6"/>
  <c r="G66" i="6" s="1"/>
  <c r="I65" i="6"/>
  <c r="H65" i="6"/>
  <c r="F65" i="6"/>
  <c r="G65" i="6" s="1"/>
  <c r="I64" i="6"/>
  <c r="H64" i="6"/>
  <c r="F64" i="6"/>
  <c r="G64" i="6" s="1"/>
  <c r="I63" i="6"/>
  <c r="H63" i="6"/>
  <c r="F63" i="6"/>
  <c r="G63" i="6" s="1"/>
  <c r="I62" i="6"/>
  <c r="H62" i="6"/>
  <c r="F62" i="6"/>
  <c r="G62" i="6" s="1"/>
  <c r="I61" i="6"/>
  <c r="H61" i="6"/>
  <c r="F61" i="6"/>
  <c r="G61" i="6" s="1"/>
  <c r="I60" i="6"/>
  <c r="H60" i="6"/>
  <c r="F60" i="6"/>
  <c r="G60" i="6" s="1"/>
  <c r="I59" i="6"/>
  <c r="H59" i="6"/>
  <c r="F59" i="6"/>
  <c r="G59" i="6" s="1"/>
  <c r="I58" i="6"/>
  <c r="H58" i="6"/>
  <c r="F58" i="6"/>
  <c r="G58" i="6" s="1"/>
  <c r="I57" i="6"/>
  <c r="H57" i="6"/>
  <c r="F57" i="6"/>
  <c r="G57" i="6" s="1"/>
  <c r="I56" i="6"/>
  <c r="H56" i="6"/>
  <c r="F56" i="6"/>
  <c r="G56" i="6" s="1"/>
  <c r="I55" i="6"/>
  <c r="H55" i="6"/>
  <c r="F55" i="6"/>
  <c r="G55" i="6" s="1"/>
  <c r="I54" i="6"/>
  <c r="H54" i="6"/>
  <c r="F54" i="6"/>
  <c r="G54" i="6" s="1"/>
  <c r="I53" i="6"/>
  <c r="H53" i="6"/>
  <c r="F53" i="6"/>
  <c r="G53" i="6" s="1"/>
  <c r="I52" i="6"/>
  <c r="H52" i="6"/>
  <c r="F52" i="6"/>
  <c r="G52" i="6" s="1"/>
  <c r="I51" i="6"/>
  <c r="H51" i="6"/>
  <c r="F51" i="6"/>
  <c r="G51" i="6" s="1"/>
  <c r="I50" i="6"/>
  <c r="H50" i="6"/>
  <c r="F50" i="6"/>
  <c r="G50" i="6" s="1"/>
  <c r="I49" i="6"/>
  <c r="H49" i="6"/>
  <c r="F49" i="6"/>
  <c r="G49" i="6" s="1"/>
  <c r="I48" i="6"/>
  <c r="H48" i="6"/>
  <c r="F48" i="6"/>
  <c r="G48" i="6" s="1"/>
  <c r="I47" i="6"/>
  <c r="H47" i="6"/>
  <c r="F47" i="6"/>
  <c r="G47" i="6" s="1"/>
  <c r="I46" i="6"/>
  <c r="H46" i="6"/>
  <c r="F46" i="6"/>
  <c r="G46" i="6" s="1"/>
  <c r="I45" i="6"/>
  <c r="H45" i="6"/>
  <c r="F45" i="6"/>
  <c r="G45" i="6" s="1"/>
  <c r="I44" i="6"/>
  <c r="H44" i="6"/>
  <c r="F44" i="6"/>
  <c r="G44" i="6" s="1"/>
  <c r="I43" i="6"/>
  <c r="H43" i="6"/>
  <c r="F43" i="6"/>
  <c r="G43" i="6" s="1"/>
  <c r="I42" i="6"/>
  <c r="H42" i="6"/>
  <c r="F42" i="6"/>
  <c r="G42" i="6" s="1"/>
  <c r="I41" i="6"/>
  <c r="H41" i="6"/>
  <c r="F41" i="6"/>
  <c r="G41" i="6" s="1"/>
  <c r="I40" i="6"/>
  <c r="H40" i="6"/>
  <c r="F40" i="6"/>
  <c r="G40" i="6" s="1"/>
  <c r="I39" i="6"/>
  <c r="H39" i="6"/>
  <c r="F39" i="6"/>
  <c r="G39" i="6" s="1"/>
  <c r="I38" i="6"/>
  <c r="H38" i="6"/>
  <c r="F38" i="6"/>
  <c r="G38" i="6" s="1"/>
  <c r="I37" i="6"/>
  <c r="H37" i="6"/>
  <c r="F37" i="6"/>
  <c r="G37" i="6" s="1"/>
  <c r="I36" i="6"/>
  <c r="H36" i="6"/>
  <c r="F36" i="6"/>
  <c r="G36" i="6" s="1"/>
  <c r="I35" i="6"/>
  <c r="H35" i="6"/>
  <c r="F35" i="6"/>
  <c r="G35" i="6" s="1"/>
  <c r="I34" i="6"/>
  <c r="H34" i="6"/>
  <c r="F34" i="6"/>
  <c r="G34" i="6" s="1"/>
  <c r="I33" i="6"/>
  <c r="H33" i="6"/>
  <c r="F33" i="6"/>
  <c r="G33" i="6" s="1"/>
  <c r="I32" i="6"/>
  <c r="H32" i="6"/>
  <c r="F32" i="6"/>
  <c r="G32" i="6" s="1"/>
  <c r="I31" i="6"/>
  <c r="H31" i="6"/>
  <c r="F31" i="6"/>
  <c r="G31" i="6" s="1"/>
  <c r="I30" i="6"/>
  <c r="H30" i="6"/>
  <c r="F30" i="6"/>
  <c r="G30" i="6" s="1"/>
  <c r="I29" i="6"/>
  <c r="H29" i="6"/>
  <c r="F29" i="6"/>
  <c r="G29" i="6" s="1"/>
  <c r="I28" i="6"/>
  <c r="H28" i="6"/>
  <c r="F28" i="6"/>
  <c r="G28" i="6" s="1"/>
  <c r="I27" i="6"/>
  <c r="H27" i="6"/>
  <c r="F27" i="6"/>
  <c r="G27" i="6" s="1"/>
  <c r="I26" i="6"/>
  <c r="H26" i="6"/>
  <c r="F26" i="6"/>
  <c r="G26" i="6" s="1"/>
  <c r="I25" i="6"/>
  <c r="H25" i="6"/>
  <c r="F25" i="6"/>
  <c r="G25" i="6" s="1"/>
  <c r="I24" i="6"/>
  <c r="H24" i="6"/>
  <c r="F24" i="6"/>
  <c r="G24" i="6" s="1"/>
  <c r="I23" i="6"/>
  <c r="H23" i="6"/>
  <c r="F23" i="6"/>
  <c r="G23" i="6" s="1"/>
  <c r="I22" i="6"/>
  <c r="H22" i="6"/>
  <c r="F22" i="6"/>
  <c r="G22" i="6" s="1"/>
  <c r="I21" i="6"/>
  <c r="H21" i="6"/>
  <c r="F21" i="6"/>
  <c r="G21" i="6" s="1"/>
  <c r="I20" i="6"/>
  <c r="H20" i="6"/>
  <c r="F20" i="6"/>
  <c r="G20" i="6" s="1"/>
  <c r="I19" i="6"/>
  <c r="H19" i="6"/>
  <c r="F19" i="6"/>
  <c r="G19" i="6" s="1"/>
  <c r="I18" i="6"/>
  <c r="H18" i="6"/>
  <c r="F18" i="6"/>
  <c r="G18" i="6" s="1"/>
  <c r="I17" i="6"/>
  <c r="H17" i="6"/>
  <c r="F17" i="6"/>
  <c r="G17" i="6" s="1"/>
  <c r="I16" i="6"/>
  <c r="H16" i="6"/>
  <c r="F16" i="6"/>
  <c r="G16" i="6" s="1"/>
  <c r="I15" i="6"/>
  <c r="H15" i="6"/>
  <c r="F15" i="6"/>
  <c r="G15" i="6" s="1"/>
  <c r="I14" i="6"/>
  <c r="H14" i="6"/>
  <c r="F14" i="6"/>
  <c r="G14" i="6" s="1"/>
  <c r="I13" i="6"/>
  <c r="H13" i="6"/>
  <c r="F13" i="6"/>
  <c r="G13" i="6" s="1"/>
  <c r="I12" i="6"/>
  <c r="H12" i="6"/>
  <c r="F12" i="6"/>
  <c r="G12" i="6" s="1"/>
  <c r="I11" i="6"/>
  <c r="H11" i="6"/>
  <c r="F11" i="6"/>
  <c r="G11" i="6" s="1"/>
  <c r="I10" i="6"/>
  <c r="H10" i="6"/>
  <c r="F10" i="6"/>
  <c r="G10" i="6" s="1"/>
  <c r="I9" i="6"/>
  <c r="H9" i="6"/>
  <c r="F9" i="6"/>
  <c r="G9" i="6" s="1"/>
  <c r="I8" i="6"/>
  <c r="H8" i="6"/>
  <c r="F8" i="6"/>
  <c r="G8" i="6" s="1"/>
  <c r="I7" i="6"/>
  <c r="H7" i="6"/>
  <c r="F7" i="6"/>
  <c r="G7" i="6" s="1"/>
  <c r="I6" i="6"/>
  <c r="H6" i="6"/>
  <c r="F6" i="6"/>
  <c r="G6" i="6" s="1"/>
  <c r="I5" i="6"/>
  <c r="H5" i="6"/>
  <c r="F5" i="6"/>
  <c r="G5" i="6" s="1"/>
  <c r="I4" i="6"/>
  <c r="H4" i="6"/>
  <c r="F4" i="6"/>
  <c r="G4" i="6" s="1"/>
  <c r="I3" i="6"/>
  <c r="H3" i="6"/>
  <c r="F3" i="6"/>
  <c r="G3" i="6" s="1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J289" i="2"/>
  <c r="J286" i="2"/>
  <c r="J285" i="2"/>
  <c r="J284" i="2"/>
  <c r="J283" i="2"/>
  <c r="J282" i="2"/>
  <c r="J281" i="2"/>
  <c r="J280" i="2"/>
  <c r="J279" i="2"/>
  <c r="J278" i="2"/>
  <c r="J277" i="2"/>
  <c r="P272" i="2"/>
  <c r="P271" i="2"/>
  <c r="R270" i="2"/>
  <c r="R269" i="2"/>
  <c r="R268" i="2"/>
  <c r="R267" i="2"/>
  <c r="R266" i="2"/>
  <c r="Q265" i="2"/>
  <c r="R265" i="2" s="1"/>
  <c r="H265" i="2"/>
  <c r="F265" i="2"/>
  <c r="G265" i="2" s="1"/>
  <c r="E265" i="2"/>
  <c r="Q264" i="2"/>
  <c r="R264" i="2" s="1"/>
  <c r="H264" i="2"/>
  <c r="F264" i="2"/>
  <c r="G264" i="2" s="1"/>
  <c r="E264" i="2"/>
  <c r="Q263" i="2"/>
  <c r="R263" i="2" s="1"/>
  <c r="H263" i="2"/>
  <c r="F263" i="2"/>
  <c r="G263" i="2" s="1"/>
  <c r="E263" i="2"/>
  <c r="Q262" i="2"/>
  <c r="R262" i="2" s="1"/>
  <c r="H262" i="2"/>
  <c r="F262" i="2"/>
  <c r="G262" i="2" s="1"/>
  <c r="E262" i="2"/>
  <c r="Q261" i="2"/>
  <c r="R261" i="2" s="1"/>
  <c r="H261" i="2"/>
  <c r="F261" i="2"/>
  <c r="G261" i="2" s="1"/>
  <c r="E261" i="2"/>
  <c r="H260" i="2"/>
  <c r="F260" i="2"/>
  <c r="G260" i="2" s="1"/>
  <c r="E260" i="2"/>
  <c r="Q259" i="2"/>
  <c r="R259" i="2" s="1"/>
  <c r="H259" i="2"/>
  <c r="F259" i="2"/>
  <c r="G259" i="2" s="1"/>
  <c r="E259" i="2"/>
  <c r="H258" i="2"/>
  <c r="F258" i="2"/>
  <c r="G258" i="2" s="1"/>
  <c r="E258" i="2"/>
  <c r="Q257" i="2"/>
  <c r="R257" i="2" s="1"/>
  <c r="H257" i="2"/>
  <c r="F257" i="2"/>
  <c r="G257" i="2" s="1"/>
  <c r="E257" i="2"/>
  <c r="Q256" i="2"/>
  <c r="R256" i="2" s="1"/>
  <c r="H256" i="2"/>
  <c r="F256" i="2"/>
  <c r="G256" i="2" s="1"/>
  <c r="E256" i="2"/>
  <c r="H255" i="2"/>
  <c r="F255" i="2"/>
  <c r="G255" i="2" s="1"/>
  <c r="E255" i="2"/>
  <c r="Q254" i="2"/>
  <c r="R254" i="2" s="1"/>
  <c r="H254" i="2"/>
  <c r="F254" i="2"/>
  <c r="G254" i="2" s="1"/>
  <c r="E254" i="2"/>
  <c r="Q253" i="2"/>
  <c r="R253" i="2" s="1"/>
  <c r="H253" i="2"/>
  <c r="F253" i="2"/>
  <c r="G253" i="2" s="1"/>
  <c r="E253" i="2"/>
  <c r="H252" i="2"/>
  <c r="F252" i="2"/>
  <c r="G252" i="2" s="1"/>
  <c r="E252" i="2"/>
  <c r="H251" i="2"/>
  <c r="F251" i="2"/>
  <c r="G251" i="2" s="1"/>
  <c r="E251" i="2"/>
  <c r="Q250" i="2"/>
  <c r="R250" i="2" s="1"/>
  <c r="H250" i="2"/>
  <c r="F250" i="2"/>
  <c r="G250" i="2" s="1"/>
  <c r="E250" i="2"/>
  <c r="H249" i="2"/>
  <c r="F249" i="2"/>
  <c r="G249" i="2" s="1"/>
  <c r="E249" i="2"/>
  <c r="H248" i="2"/>
  <c r="F248" i="2"/>
  <c r="G248" i="2" s="1"/>
  <c r="E248" i="2"/>
  <c r="Q247" i="2"/>
  <c r="R247" i="2" s="1"/>
  <c r="H247" i="2"/>
  <c r="F247" i="2"/>
  <c r="G247" i="2" s="1"/>
  <c r="E247" i="2"/>
  <c r="H246" i="2"/>
  <c r="F246" i="2"/>
  <c r="G246" i="2" s="1"/>
  <c r="E246" i="2"/>
  <c r="H245" i="2"/>
  <c r="F245" i="2"/>
  <c r="G245" i="2" s="1"/>
  <c r="E245" i="2"/>
  <c r="H244" i="2"/>
  <c r="F244" i="2"/>
  <c r="G244" i="2" s="1"/>
  <c r="E244" i="2"/>
  <c r="H243" i="2"/>
  <c r="F243" i="2"/>
  <c r="G243" i="2" s="1"/>
  <c r="E243" i="2"/>
  <c r="Q242" i="2"/>
  <c r="R242" i="2" s="1"/>
  <c r="H242" i="2"/>
  <c r="F242" i="2"/>
  <c r="G242" i="2" s="1"/>
  <c r="E242" i="2"/>
  <c r="H241" i="2"/>
  <c r="F241" i="2"/>
  <c r="G241" i="2" s="1"/>
  <c r="E241" i="2"/>
  <c r="H240" i="2"/>
  <c r="F240" i="2"/>
  <c r="G240" i="2" s="1"/>
  <c r="E240" i="2"/>
  <c r="Q239" i="2"/>
  <c r="R239" i="2" s="1"/>
  <c r="H239" i="2"/>
  <c r="F239" i="2"/>
  <c r="G239" i="2" s="1"/>
  <c r="E239" i="2"/>
  <c r="H238" i="2"/>
  <c r="F238" i="2"/>
  <c r="G238" i="2" s="1"/>
  <c r="E238" i="2"/>
  <c r="Q237" i="2"/>
  <c r="R237" i="2" s="1"/>
  <c r="H237" i="2"/>
  <c r="F237" i="2"/>
  <c r="G237" i="2" s="1"/>
  <c r="E237" i="2"/>
  <c r="Q236" i="2"/>
  <c r="R236" i="2" s="1"/>
  <c r="H236" i="2"/>
  <c r="F236" i="2"/>
  <c r="G236" i="2" s="1"/>
  <c r="E236" i="2"/>
  <c r="Q235" i="2"/>
  <c r="R235" i="2" s="1"/>
  <c r="H235" i="2"/>
  <c r="F235" i="2"/>
  <c r="G235" i="2" s="1"/>
  <c r="E235" i="2"/>
  <c r="H234" i="2"/>
  <c r="F234" i="2"/>
  <c r="G234" i="2" s="1"/>
  <c r="E234" i="2"/>
  <c r="Q233" i="2"/>
  <c r="R233" i="2" s="1"/>
  <c r="H233" i="2"/>
  <c r="F233" i="2"/>
  <c r="G233" i="2" s="1"/>
  <c r="E233" i="2"/>
  <c r="Q232" i="2"/>
  <c r="R232" i="2" s="1"/>
  <c r="H232" i="2"/>
  <c r="F232" i="2"/>
  <c r="G232" i="2" s="1"/>
  <c r="E232" i="2"/>
  <c r="Q231" i="2"/>
  <c r="R231" i="2" s="1"/>
  <c r="H231" i="2"/>
  <c r="F231" i="2"/>
  <c r="G231" i="2" s="1"/>
  <c r="E231" i="2"/>
  <c r="Q230" i="2"/>
  <c r="R230" i="2" s="1"/>
  <c r="H230" i="2"/>
  <c r="F230" i="2"/>
  <c r="G230" i="2" s="1"/>
  <c r="E230" i="2"/>
  <c r="Q229" i="2"/>
  <c r="R229" i="2" s="1"/>
  <c r="H229" i="2"/>
  <c r="F229" i="2"/>
  <c r="G229" i="2" s="1"/>
  <c r="E229" i="2"/>
  <c r="H228" i="2"/>
  <c r="F228" i="2"/>
  <c r="G228" i="2" s="1"/>
  <c r="E228" i="2"/>
  <c r="H227" i="2"/>
  <c r="F227" i="2"/>
  <c r="G227" i="2" s="1"/>
  <c r="E227" i="2"/>
  <c r="Q226" i="2"/>
  <c r="R226" i="2" s="1"/>
  <c r="H226" i="2"/>
  <c r="F226" i="2"/>
  <c r="G226" i="2" s="1"/>
  <c r="E226" i="2"/>
  <c r="Q225" i="2"/>
  <c r="R225" i="2" s="1"/>
  <c r="H225" i="2"/>
  <c r="F225" i="2"/>
  <c r="G225" i="2" s="1"/>
  <c r="E225" i="2"/>
  <c r="H224" i="2"/>
  <c r="F224" i="2"/>
  <c r="G224" i="2" s="1"/>
  <c r="E224" i="2"/>
  <c r="H223" i="2"/>
  <c r="F223" i="2"/>
  <c r="G223" i="2" s="1"/>
  <c r="E223" i="2"/>
  <c r="Q222" i="2"/>
  <c r="R222" i="2" s="1"/>
  <c r="H222" i="2"/>
  <c r="F222" i="2"/>
  <c r="G222" i="2" s="1"/>
  <c r="E222" i="2"/>
  <c r="H221" i="2"/>
  <c r="F221" i="2"/>
  <c r="G221" i="2" s="1"/>
  <c r="E221" i="2"/>
  <c r="H220" i="2"/>
  <c r="F220" i="2"/>
  <c r="G220" i="2" s="1"/>
  <c r="E220" i="2"/>
  <c r="H219" i="2"/>
  <c r="G219" i="2"/>
  <c r="E219" i="2"/>
  <c r="H218" i="2"/>
  <c r="F218" i="2"/>
  <c r="G218" i="2" s="1"/>
  <c r="E218" i="2"/>
  <c r="Q217" i="2"/>
  <c r="R217" i="2" s="1"/>
  <c r="H217" i="2"/>
  <c r="F217" i="2"/>
  <c r="G217" i="2" s="1"/>
  <c r="E217" i="2"/>
  <c r="H216" i="2"/>
  <c r="F216" i="2"/>
  <c r="G216" i="2" s="1"/>
  <c r="E216" i="2"/>
  <c r="H215" i="2"/>
  <c r="F215" i="2"/>
  <c r="G215" i="2" s="1"/>
  <c r="E215" i="2"/>
  <c r="H214" i="2"/>
  <c r="F214" i="2"/>
  <c r="G214" i="2" s="1"/>
  <c r="E214" i="2"/>
  <c r="H213" i="2"/>
  <c r="F213" i="2"/>
  <c r="G213" i="2" s="1"/>
  <c r="E213" i="2"/>
  <c r="H212" i="2"/>
  <c r="F212" i="2"/>
  <c r="G212" i="2" s="1"/>
  <c r="E212" i="2"/>
  <c r="H211" i="2"/>
  <c r="F211" i="2"/>
  <c r="G211" i="2" s="1"/>
  <c r="E211" i="2"/>
  <c r="H210" i="2"/>
  <c r="F210" i="2"/>
  <c r="G210" i="2" s="1"/>
  <c r="E210" i="2"/>
  <c r="Q209" i="2"/>
  <c r="R209" i="2" s="1"/>
  <c r="H209" i="2"/>
  <c r="F209" i="2"/>
  <c r="G209" i="2" s="1"/>
  <c r="E209" i="2"/>
  <c r="H208" i="2"/>
  <c r="F208" i="2"/>
  <c r="G208" i="2" s="1"/>
  <c r="E208" i="2"/>
  <c r="H207" i="2"/>
  <c r="F207" i="2"/>
  <c r="G207" i="2" s="1"/>
  <c r="E207" i="2"/>
  <c r="Q206" i="2"/>
  <c r="R206" i="2" s="1"/>
  <c r="H206" i="2"/>
  <c r="F206" i="2"/>
  <c r="G206" i="2" s="1"/>
  <c r="E206" i="2"/>
  <c r="H205" i="2"/>
  <c r="F205" i="2"/>
  <c r="G205" i="2" s="1"/>
  <c r="E205" i="2"/>
  <c r="Q204" i="2"/>
  <c r="R204" i="2" s="1"/>
  <c r="H204" i="2"/>
  <c r="F204" i="2"/>
  <c r="G204" i="2" s="1"/>
  <c r="E204" i="2"/>
  <c r="H203" i="2"/>
  <c r="F203" i="2"/>
  <c r="G203" i="2" s="1"/>
  <c r="E203" i="2"/>
  <c r="Q202" i="2"/>
  <c r="R202" i="2" s="1"/>
  <c r="H202" i="2"/>
  <c r="F202" i="2"/>
  <c r="G202" i="2" s="1"/>
  <c r="E202" i="2"/>
  <c r="H201" i="2"/>
  <c r="F201" i="2"/>
  <c r="G201" i="2" s="1"/>
  <c r="E201" i="2"/>
  <c r="Q200" i="2"/>
  <c r="R200" i="2" s="1"/>
  <c r="H200" i="2"/>
  <c r="F200" i="2"/>
  <c r="G200" i="2" s="1"/>
  <c r="E200" i="2"/>
  <c r="H199" i="2"/>
  <c r="F199" i="2"/>
  <c r="G199" i="2" s="1"/>
  <c r="E199" i="2"/>
  <c r="H198" i="2"/>
  <c r="F198" i="2"/>
  <c r="G198" i="2" s="1"/>
  <c r="E198" i="2"/>
  <c r="H197" i="2"/>
  <c r="F197" i="2"/>
  <c r="G197" i="2" s="1"/>
  <c r="E197" i="2"/>
  <c r="H196" i="2"/>
  <c r="F196" i="2"/>
  <c r="G196" i="2" s="1"/>
  <c r="E196" i="2"/>
  <c r="H195" i="2"/>
  <c r="F195" i="2"/>
  <c r="G195" i="2" s="1"/>
  <c r="E195" i="2"/>
  <c r="H194" i="2"/>
  <c r="F194" i="2"/>
  <c r="G194" i="2" s="1"/>
  <c r="E194" i="2"/>
  <c r="H193" i="2"/>
  <c r="F193" i="2"/>
  <c r="G193" i="2" s="1"/>
  <c r="E193" i="2"/>
  <c r="H192" i="2"/>
  <c r="F192" i="2"/>
  <c r="G192" i="2" s="1"/>
  <c r="E192" i="2"/>
  <c r="H191" i="2"/>
  <c r="F191" i="2"/>
  <c r="G191" i="2" s="1"/>
  <c r="E191" i="2"/>
  <c r="H190" i="2"/>
  <c r="F190" i="2"/>
  <c r="G190" i="2" s="1"/>
  <c r="E190" i="2"/>
  <c r="H189" i="2"/>
  <c r="F189" i="2"/>
  <c r="G189" i="2" s="1"/>
  <c r="E189" i="2"/>
  <c r="H188" i="2"/>
  <c r="F188" i="2"/>
  <c r="G188" i="2" s="1"/>
  <c r="E188" i="2"/>
  <c r="Q187" i="2"/>
  <c r="R187" i="2" s="1"/>
  <c r="H187" i="2"/>
  <c r="F187" i="2"/>
  <c r="G187" i="2" s="1"/>
  <c r="E187" i="2"/>
  <c r="Q186" i="2"/>
  <c r="R186" i="2" s="1"/>
  <c r="H186" i="2"/>
  <c r="F186" i="2"/>
  <c r="G186" i="2" s="1"/>
  <c r="E186" i="2"/>
  <c r="Q185" i="2"/>
  <c r="R185" i="2" s="1"/>
  <c r="H185" i="2"/>
  <c r="F185" i="2"/>
  <c r="G185" i="2" s="1"/>
  <c r="E185" i="2"/>
  <c r="Q184" i="2"/>
  <c r="R184" i="2" s="1"/>
  <c r="H184" i="2"/>
  <c r="F184" i="2"/>
  <c r="G184" i="2" s="1"/>
  <c r="E184" i="2"/>
  <c r="Q183" i="2"/>
  <c r="R183" i="2" s="1"/>
  <c r="H183" i="2"/>
  <c r="F183" i="2"/>
  <c r="G183" i="2" s="1"/>
  <c r="E183" i="2"/>
  <c r="Q182" i="2"/>
  <c r="R182" i="2" s="1"/>
  <c r="H182" i="2"/>
  <c r="F182" i="2"/>
  <c r="G182" i="2" s="1"/>
  <c r="E182" i="2"/>
  <c r="H181" i="2"/>
  <c r="F181" i="2"/>
  <c r="G181" i="2" s="1"/>
  <c r="E181" i="2"/>
  <c r="Q180" i="2"/>
  <c r="R180" i="2" s="1"/>
  <c r="H180" i="2"/>
  <c r="F180" i="2"/>
  <c r="G180" i="2" s="1"/>
  <c r="E180" i="2"/>
  <c r="H179" i="2"/>
  <c r="F179" i="2"/>
  <c r="G179" i="2" s="1"/>
  <c r="E179" i="2"/>
  <c r="H178" i="2"/>
  <c r="F178" i="2"/>
  <c r="G178" i="2" s="1"/>
  <c r="E178" i="2"/>
  <c r="H177" i="2"/>
  <c r="F177" i="2"/>
  <c r="G177" i="2" s="1"/>
  <c r="E177" i="2"/>
  <c r="H176" i="2"/>
  <c r="F176" i="2"/>
  <c r="G176" i="2" s="1"/>
  <c r="E176" i="2"/>
  <c r="H175" i="2"/>
  <c r="F175" i="2"/>
  <c r="G175" i="2" s="1"/>
  <c r="E175" i="2"/>
  <c r="M174" i="2"/>
  <c r="H174" i="2"/>
  <c r="F174" i="2"/>
  <c r="G174" i="2" s="1"/>
  <c r="E174" i="2"/>
  <c r="H173" i="2"/>
  <c r="F173" i="2"/>
  <c r="G173" i="2" s="1"/>
  <c r="E173" i="2"/>
  <c r="M172" i="2"/>
  <c r="H172" i="2"/>
  <c r="F172" i="2"/>
  <c r="G172" i="2" s="1"/>
  <c r="E172" i="2"/>
  <c r="Q171" i="2"/>
  <c r="R171" i="2" s="1"/>
  <c r="H171" i="2"/>
  <c r="F171" i="2"/>
  <c r="G171" i="2" s="1"/>
  <c r="E171" i="2"/>
  <c r="H170" i="2"/>
  <c r="F170" i="2"/>
  <c r="G170" i="2" s="1"/>
  <c r="E170" i="2"/>
  <c r="Q169" i="2"/>
  <c r="R169" i="2" s="1"/>
  <c r="H169" i="2"/>
  <c r="F169" i="2"/>
  <c r="G169" i="2" s="1"/>
  <c r="E169" i="2"/>
  <c r="Q168" i="2"/>
  <c r="R168" i="2" s="1"/>
  <c r="H168" i="2"/>
  <c r="F168" i="2"/>
  <c r="G168" i="2" s="1"/>
  <c r="E168" i="2"/>
  <c r="H167" i="2"/>
  <c r="F167" i="2"/>
  <c r="G167" i="2" s="1"/>
  <c r="E167" i="2"/>
  <c r="H166" i="2"/>
  <c r="F166" i="2"/>
  <c r="G166" i="2" s="1"/>
  <c r="E166" i="2"/>
  <c r="Q165" i="2"/>
  <c r="R165" i="2" s="1"/>
  <c r="H165" i="2"/>
  <c r="F165" i="2"/>
  <c r="G165" i="2" s="1"/>
  <c r="E165" i="2"/>
  <c r="H164" i="2"/>
  <c r="F164" i="2"/>
  <c r="G164" i="2" s="1"/>
  <c r="E164" i="2"/>
  <c r="Q163" i="2"/>
  <c r="R163" i="2" s="1"/>
  <c r="H163" i="2"/>
  <c r="F163" i="2"/>
  <c r="G163" i="2" s="1"/>
  <c r="E163" i="2"/>
  <c r="Q162" i="2"/>
  <c r="R162" i="2" s="1"/>
  <c r="H162" i="2"/>
  <c r="F162" i="2"/>
  <c r="G162" i="2" s="1"/>
  <c r="E162" i="2"/>
  <c r="H161" i="2"/>
  <c r="F161" i="2"/>
  <c r="G161" i="2" s="1"/>
  <c r="E161" i="2"/>
  <c r="H160" i="2"/>
  <c r="F160" i="2"/>
  <c r="G160" i="2" s="1"/>
  <c r="E160" i="2"/>
  <c r="H159" i="2"/>
  <c r="F159" i="2"/>
  <c r="G159" i="2" s="1"/>
  <c r="E159" i="2"/>
  <c r="Q158" i="2"/>
  <c r="R158" i="2" s="1"/>
  <c r="H158" i="2"/>
  <c r="F158" i="2"/>
  <c r="G158" i="2" s="1"/>
  <c r="E158" i="2"/>
  <c r="H157" i="2"/>
  <c r="F157" i="2"/>
  <c r="G157" i="2" s="1"/>
  <c r="E157" i="2"/>
  <c r="Q156" i="2"/>
  <c r="R156" i="2" s="1"/>
  <c r="H156" i="2"/>
  <c r="F156" i="2"/>
  <c r="G156" i="2" s="1"/>
  <c r="E156" i="2"/>
  <c r="Q155" i="2"/>
  <c r="R155" i="2" s="1"/>
  <c r="H155" i="2"/>
  <c r="F155" i="2"/>
  <c r="G155" i="2" s="1"/>
  <c r="E155" i="2"/>
  <c r="Q154" i="2"/>
  <c r="R154" i="2" s="1"/>
  <c r="H154" i="2"/>
  <c r="F154" i="2"/>
  <c r="G154" i="2" s="1"/>
  <c r="E154" i="2"/>
  <c r="H153" i="2"/>
  <c r="F153" i="2"/>
  <c r="G153" i="2" s="1"/>
  <c r="E153" i="2"/>
  <c r="Q152" i="2"/>
  <c r="R152" i="2" s="1"/>
  <c r="H152" i="2"/>
  <c r="F152" i="2"/>
  <c r="G152" i="2" s="1"/>
  <c r="E152" i="2"/>
  <c r="Q151" i="2"/>
  <c r="R151" i="2" s="1"/>
  <c r="H151" i="2"/>
  <c r="F151" i="2"/>
  <c r="G151" i="2" s="1"/>
  <c r="E151" i="2"/>
  <c r="H150" i="2"/>
  <c r="F150" i="2"/>
  <c r="G150" i="2" s="1"/>
  <c r="E150" i="2"/>
  <c r="Q149" i="2"/>
  <c r="R149" i="2" s="1"/>
  <c r="H149" i="2"/>
  <c r="F149" i="2"/>
  <c r="G149" i="2" s="1"/>
  <c r="E149" i="2"/>
  <c r="Q148" i="2"/>
  <c r="R148" i="2" s="1"/>
  <c r="H148" i="2"/>
  <c r="F148" i="2"/>
  <c r="G148" i="2" s="1"/>
  <c r="E148" i="2"/>
  <c r="Q147" i="2"/>
  <c r="R147" i="2" s="1"/>
  <c r="H147" i="2"/>
  <c r="F147" i="2"/>
  <c r="G147" i="2" s="1"/>
  <c r="E147" i="2"/>
  <c r="H146" i="2"/>
  <c r="F146" i="2"/>
  <c r="G146" i="2" s="1"/>
  <c r="E146" i="2"/>
  <c r="Q145" i="2"/>
  <c r="R145" i="2" s="1"/>
  <c r="H145" i="2"/>
  <c r="F145" i="2"/>
  <c r="G145" i="2" s="1"/>
  <c r="E145" i="2"/>
  <c r="Q144" i="2"/>
  <c r="R144" i="2" s="1"/>
  <c r="H144" i="2"/>
  <c r="F144" i="2"/>
  <c r="G144" i="2" s="1"/>
  <c r="E144" i="2"/>
  <c r="H143" i="2"/>
  <c r="F143" i="2"/>
  <c r="G143" i="2" s="1"/>
  <c r="E143" i="2"/>
  <c r="H142" i="2"/>
  <c r="F142" i="2"/>
  <c r="G142" i="2" s="1"/>
  <c r="E142" i="2"/>
  <c r="H141" i="2"/>
  <c r="F141" i="2"/>
  <c r="G141" i="2" s="1"/>
  <c r="E141" i="2"/>
  <c r="H140" i="2"/>
  <c r="F140" i="2"/>
  <c r="G140" i="2" s="1"/>
  <c r="E140" i="2"/>
  <c r="H139" i="2"/>
  <c r="F139" i="2"/>
  <c r="G139" i="2" s="1"/>
  <c r="E139" i="2"/>
  <c r="H138" i="2"/>
  <c r="F138" i="2"/>
  <c r="G138" i="2" s="1"/>
  <c r="E138" i="2"/>
  <c r="H137" i="2"/>
  <c r="F137" i="2"/>
  <c r="G137" i="2" s="1"/>
  <c r="E137" i="2"/>
  <c r="Q136" i="2"/>
  <c r="R136" i="2" s="1"/>
  <c r="H136" i="2"/>
  <c r="F136" i="2"/>
  <c r="G136" i="2" s="1"/>
  <c r="E136" i="2"/>
  <c r="H135" i="2"/>
  <c r="F135" i="2"/>
  <c r="G135" i="2" s="1"/>
  <c r="E135" i="2"/>
  <c r="Q134" i="2"/>
  <c r="R134" i="2" s="1"/>
  <c r="H134" i="2"/>
  <c r="F134" i="2"/>
  <c r="G134" i="2" s="1"/>
  <c r="E134" i="2"/>
  <c r="H133" i="2"/>
  <c r="F133" i="2"/>
  <c r="G133" i="2" s="1"/>
  <c r="E133" i="2"/>
  <c r="H132" i="2"/>
  <c r="F132" i="2"/>
  <c r="G132" i="2" s="1"/>
  <c r="E132" i="2"/>
  <c r="H131" i="2"/>
  <c r="F131" i="2"/>
  <c r="G131" i="2" s="1"/>
  <c r="E131" i="2"/>
  <c r="H130" i="2"/>
  <c r="F130" i="2"/>
  <c r="G130" i="2" s="1"/>
  <c r="E130" i="2"/>
  <c r="H129" i="2"/>
  <c r="F129" i="2"/>
  <c r="G129" i="2" s="1"/>
  <c r="E129" i="2"/>
  <c r="H128" i="2"/>
  <c r="F128" i="2"/>
  <c r="G128" i="2" s="1"/>
  <c r="E128" i="2"/>
  <c r="H127" i="2"/>
  <c r="F127" i="2"/>
  <c r="G127" i="2" s="1"/>
  <c r="E127" i="2"/>
  <c r="Q126" i="2"/>
  <c r="R126" i="2" s="1"/>
  <c r="H126" i="2"/>
  <c r="F126" i="2"/>
  <c r="G126" i="2" s="1"/>
  <c r="E126" i="2"/>
  <c r="Q124" i="2"/>
  <c r="R124" i="2" s="1"/>
  <c r="H124" i="2"/>
  <c r="F124" i="2"/>
  <c r="G124" i="2" s="1"/>
  <c r="E124" i="2"/>
  <c r="H123" i="2"/>
  <c r="F123" i="2"/>
  <c r="G123" i="2" s="1"/>
  <c r="E123" i="2"/>
  <c r="Q122" i="2"/>
  <c r="R122" i="2" s="1"/>
  <c r="H122" i="2"/>
  <c r="F122" i="2"/>
  <c r="G122" i="2" s="1"/>
  <c r="E122" i="2"/>
  <c r="Q121" i="2"/>
  <c r="R121" i="2" s="1"/>
  <c r="H121" i="2"/>
  <c r="F121" i="2"/>
  <c r="G121" i="2" s="1"/>
  <c r="E121" i="2"/>
  <c r="R120" i="2"/>
  <c r="Q120" i="2"/>
  <c r="H120" i="2"/>
  <c r="F120" i="2"/>
  <c r="G120" i="2" s="1"/>
  <c r="E120" i="2"/>
  <c r="Q119" i="2"/>
  <c r="R119" i="2" s="1"/>
  <c r="H119" i="2"/>
  <c r="F119" i="2"/>
  <c r="G119" i="2" s="1"/>
  <c r="E119" i="2"/>
  <c r="Q118" i="2"/>
  <c r="R118" i="2" s="1"/>
  <c r="H118" i="2"/>
  <c r="F118" i="2"/>
  <c r="G118" i="2" s="1"/>
  <c r="E118" i="2"/>
  <c r="H117" i="2"/>
  <c r="F117" i="2"/>
  <c r="G117" i="2" s="1"/>
  <c r="E117" i="2"/>
  <c r="R116" i="2"/>
  <c r="Q116" i="2"/>
  <c r="H116" i="2"/>
  <c r="F116" i="2"/>
  <c r="G116" i="2" s="1"/>
  <c r="E116" i="2"/>
  <c r="H115" i="2"/>
  <c r="F115" i="2"/>
  <c r="G115" i="2" s="1"/>
  <c r="E115" i="2"/>
  <c r="Q114" i="2"/>
  <c r="R114" i="2" s="1"/>
  <c r="H114" i="2"/>
  <c r="F114" i="2"/>
  <c r="G114" i="2" s="1"/>
  <c r="E114" i="2"/>
  <c r="Q113" i="2"/>
  <c r="R113" i="2" s="1"/>
  <c r="H113" i="2"/>
  <c r="F113" i="2"/>
  <c r="G113" i="2" s="1"/>
  <c r="E113" i="2"/>
  <c r="H112" i="2"/>
  <c r="F112" i="2"/>
  <c r="G112" i="2" s="1"/>
  <c r="E112" i="2"/>
  <c r="H111" i="2"/>
  <c r="F111" i="2"/>
  <c r="G111" i="2" s="1"/>
  <c r="E111" i="2"/>
  <c r="H110" i="2"/>
  <c r="F110" i="2"/>
  <c r="G110" i="2" s="1"/>
  <c r="E110" i="2"/>
  <c r="H109" i="2"/>
  <c r="F109" i="2"/>
  <c r="G109" i="2" s="1"/>
  <c r="E109" i="2"/>
  <c r="H108" i="2"/>
  <c r="F108" i="2"/>
  <c r="G108" i="2" s="1"/>
  <c r="E108" i="2"/>
  <c r="H107" i="2"/>
  <c r="F107" i="2"/>
  <c r="G107" i="2" s="1"/>
  <c r="E107" i="2"/>
  <c r="H106" i="2"/>
  <c r="F106" i="2"/>
  <c r="G106" i="2" s="1"/>
  <c r="E106" i="2"/>
  <c r="H105" i="2"/>
  <c r="F105" i="2"/>
  <c r="G105" i="2" s="1"/>
  <c r="E105" i="2"/>
  <c r="H104" i="2"/>
  <c r="F104" i="2"/>
  <c r="G104" i="2" s="1"/>
  <c r="E104" i="2"/>
  <c r="H103" i="2"/>
  <c r="F103" i="2"/>
  <c r="G103" i="2" s="1"/>
  <c r="E103" i="2"/>
  <c r="H102" i="2"/>
  <c r="F102" i="2"/>
  <c r="G102" i="2" s="1"/>
  <c r="E102" i="2"/>
  <c r="H101" i="2"/>
  <c r="F101" i="2"/>
  <c r="G101" i="2" s="1"/>
  <c r="E101" i="2"/>
  <c r="H100" i="2"/>
  <c r="F100" i="2"/>
  <c r="G100" i="2" s="1"/>
  <c r="E100" i="2"/>
  <c r="H99" i="2"/>
  <c r="F99" i="2"/>
  <c r="G99" i="2" s="1"/>
  <c r="E99" i="2"/>
  <c r="H98" i="2"/>
  <c r="F98" i="2"/>
  <c r="G98" i="2" s="1"/>
  <c r="E98" i="2"/>
  <c r="H97" i="2"/>
  <c r="F97" i="2"/>
  <c r="G97" i="2" s="1"/>
  <c r="E97" i="2"/>
  <c r="H96" i="2"/>
  <c r="F96" i="2"/>
  <c r="G96" i="2" s="1"/>
  <c r="E96" i="2"/>
  <c r="H95" i="2"/>
  <c r="F95" i="2"/>
  <c r="G95" i="2" s="1"/>
  <c r="E95" i="2"/>
  <c r="H94" i="2"/>
  <c r="F94" i="2"/>
  <c r="G94" i="2" s="1"/>
  <c r="E94" i="2"/>
  <c r="H93" i="2"/>
  <c r="F93" i="2"/>
  <c r="G93" i="2" s="1"/>
  <c r="E93" i="2"/>
  <c r="H92" i="2"/>
  <c r="F92" i="2"/>
  <c r="G92" i="2" s="1"/>
  <c r="E92" i="2"/>
  <c r="H91" i="2"/>
  <c r="F91" i="2"/>
  <c r="G91" i="2" s="1"/>
  <c r="E91" i="2"/>
  <c r="H90" i="2"/>
  <c r="F90" i="2"/>
  <c r="G90" i="2" s="1"/>
  <c r="E90" i="2"/>
  <c r="H89" i="2"/>
  <c r="F89" i="2"/>
  <c r="G89" i="2" s="1"/>
  <c r="E89" i="2"/>
  <c r="H88" i="2"/>
  <c r="F88" i="2"/>
  <c r="G88" i="2" s="1"/>
  <c r="E88" i="2"/>
  <c r="H87" i="2"/>
  <c r="F87" i="2"/>
  <c r="G87" i="2" s="1"/>
  <c r="E87" i="2"/>
  <c r="H86" i="2"/>
  <c r="F86" i="2"/>
  <c r="G86" i="2" s="1"/>
  <c r="E86" i="2"/>
  <c r="H85" i="2"/>
  <c r="F85" i="2"/>
  <c r="G85" i="2" s="1"/>
  <c r="E85" i="2"/>
  <c r="H84" i="2"/>
  <c r="F84" i="2"/>
  <c r="G84" i="2" s="1"/>
  <c r="E84" i="2"/>
  <c r="H83" i="2"/>
  <c r="F83" i="2"/>
  <c r="G83" i="2" s="1"/>
  <c r="E83" i="2"/>
  <c r="H82" i="2"/>
  <c r="F82" i="2"/>
  <c r="G82" i="2" s="1"/>
  <c r="E82" i="2"/>
  <c r="H81" i="2"/>
  <c r="F81" i="2"/>
  <c r="G81" i="2" s="1"/>
  <c r="E81" i="2"/>
  <c r="H80" i="2"/>
  <c r="F80" i="2"/>
  <c r="G80" i="2" s="1"/>
  <c r="E80" i="2"/>
  <c r="H79" i="2"/>
  <c r="F79" i="2"/>
  <c r="G79" i="2" s="1"/>
  <c r="E79" i="2"/>
  <c r="H78" i="2"/>
  <c r="F78" i="2"/>
  <c r="G78" i="2" s="1"/>
  <c r="E78" i="2"/>
  <c r="H77" i="2"/>
  <c r="F77" i="2"/>
  <c r="G77" i="2" s="1"/>
  <c r="E77" i="2"/>
  <c r="H76" i="2"/>
  <c r="F76" i="2"/>
  <c r="G76" i="2" s="1"/>
  <c r="E76" i="2"/>
  <c r="H75" i="2"/>
  <c r="F75" i="2"/>
  <c r="G75" i="2" s="1"/>
  <c r="E75" i="2"/>
  <c r="H74" i="2"/>
  <c r="F74" i="2"/>
  <c r="G74" i="2" s="1"/>
  <c r="E74" i="2"/>
  <c r="H73" i="2"/>
  <c r="F73" i="2"/>
  <c r="G73" i="2" s="1"/>
  <c r="E73" i="2"/>
  <c r="H72" i="2"/>
  <c r="F72" i="2"/>
  <c r="G72" i="2" s="1"/>
  <c r="E72" i="2"/>
  <c r="H71" i="2"/>
  <c r="F71" i="2"/>
  <c r="G71" i="2" s="1"/>
  <c r="E71" i="2"/>
  <c r="H70" i="2"/>
  <c r="F70" i="2"/>
  <c r="G70" i="2" s="1"/>
  <c r="E70" i="2"/>
  <c r="H69" i="2"/>
  <c r="F69" i="2"/>
  <c r="G69" i="2" s="1"/>
  <c r="E69" i="2"/>
  <c r="H68" i="2"/>
  <c r="F68" i="2"/>
  <c r="G68" i="2" s="1"/>
  <c r="E68" i="2"/>
  <c r="H67" i="2"/>
  <c r="F67" i="2"/>
  <c r="G67" i="2" s="1"/>
  <c r="E67" i="2"/>
  <c r="H66" i="2"/>
  <c r="F66" i="2"/>
  <c r="G66" i="2" s="1"/>
  <c r="E66" i="2"/>
  <c r="Q65" i="2"/>
  <c r="R65" i="2" s="1"/>
  <c r="H65" i="2"/>
  <c r="F65" i="2"/>
  <c r="G65" i="2" s="1"/>
  <c r="E65" i="2"/>
  <c r="Q64" i="2"/>
  <c r="R64" i="2" s="1"/>
  <c r="H64" i="2"/>
  <c r="F64" i="2"/>
  <c r="G64" i="2" s="1"/>
  <c r="E64" i="2"/>
  <c r="H63" i="2"/>
  <c r="F63" i="2"/>
  <c r="G63" i="2" s="1"/>
  <c r="E63" i="2"/>
  <c r="Q62" i="2"/>
  <c r="R62" i="2" s="1"/>
  <c r="H62" i="2"/>
  <c r="F62" i="2"/>
  <c r="G62" i="2" s="1"/>
  <c r="E62" i="2"/>
  <c r="Q61" i="2"/>
  <c r="R61" i="2" s="1"/>
  <c r="H61" i="2"/>
  <c r="F61" i="2"/>
  <c r="G61" i="2" s="1"/>
  <c r="E61" i="2"/>
  <c r="Q60" i="2"/>
  <c r="R60" i="2" s="1"/>
  <c r="H60" i="2"/>
  <c r="F60" i="2"/>
  <c r="G60" i="2" s="1"/>
  <c r="E60" i="2"/>
  <c r="Q59" i="2"/>
  <c r="R59" i="2" s="1"/>
  <c r="H59" i="2"/>
  <c r="F59" i="2"/>
  <c r="G59" i="2" s="1"/>
  <c r="E59" i="2"/>
  <c r="Q58" i="2"/>
  <c r="R58" i="2" s="1"/>
  <c r="H58" i="2"/>
  <c r="F58" i="2"/>
  <c r="G58" i="2" s="1"/>
  <c r="E58" i="2"/>
  <c r="Q57" i="2"/>
  <c r="R57" i="2" s="1"/>
  <c r="H57" i="2"/>
  <c r="F57" i="2"/>
  <c r="G57" i="2" s="1"/>
  <c r="E57" i="2"/>
  <c r="H56" i="2"/>
  <c r="F56" i="2"/>
  <c r="G56" i="2" s="1"/>
  <c r="E56" i="2"/>
  <c r="H55" i="2"/>
  <c r="F55" i="2"/>
  <c r="G55" i="2" s="1"/>
  <c r="E55" i="2"/>
  <c r="Q54" i="2"/>
  <c r="R54" i="2" s="1"/>
  <c r="H54" i="2"/>
  <c r="F54" i="2"/>
  <c r="G54" i="2" s="1"/>
  <c r="E54" i="2"/>
  <c r="H53" i="2"/>
  <c r="F53" i="2"/>
  <c r="G53" i="2" s="1"/>
  <c r="E53" i="2"/>
  <c r="Q52" i="2"/>
  <c r="R52" i="2" s="1"/>
  <c r="H52" i="2"/>
  <c r="F52" i="2"/>
  <c r="G52" i="2" s="1"/>
  <c r="E52" i="2"/>
  <c r="Q51" i="2"/>
  <c r="R51" i="2" s="1"/>
  <c r="H51" i="2"/>
  <c r="F51" i="2"/>
  <c r="G51" i="2" s="1"/>
  <c r="E51" i="2"/>
  <c r="Q50" i="2"/>
  <c r="R50" i="2" s="1"/>
  <c r="H50" i="2"/>
  <c r="F50" i="2"/>
  <c r="G50" i="2" s="1"/>
  <c r="E50" i="2"/>
  <c r="Q49" i="2"/>
  <c r="R49" i="2" s="1"/>
  <c r="H49" i="2"/>
  <c r="F49" i="2"/>
  <c r="G49" i="2" s="1"/>
  <c r="E49" i="2"/>
  <c r="H47" i="2"/>
  <c r="F47" i="2"/>
  <c r="G47" i="2" s="1"/>
  <c r="E47" i="2"/>
  <c r="H46" i="2"/>
  <c r="F46" i="2"/>
  <c r="G46" i="2" s="1"/>
  <c r="E46" i="2"/>
  <c r="H45" i="2"/>
  <c r="F45" i="2"/>
  <c r="G45" i="2" s="1"/>
  <c r="E45" i="2"/>
  <c r="H44" i="2"/>
  <c r="F44" i="2"/>
  <c r="G44" i="2" s="1"/>
  <c r="E44" i="2"/>
  <c r="H43" i="2"/>
  <c r="F43" i="2"/>
  <c r="G43" i="2" s="1"/>
  <c r="E43" i="2"/>
  <c r="H42" i="2"/>
  <c r="F42" i="2"/>
  <c r="G42" i="2" s="1"/>
  <c r="E42" i="2"/>
  <c r="H41" i="2"/>
  <c r="F41" i="2"/>
  <c r="G41" i="2" s="1"/>
  <c r="E41" i="2"/>
  <c r="H40" i="2"/>
  <c r="F40" i="2"/>
  <c r="G40" i="2" s="1"/>
  <c r="E40" i="2"/>
  <c r="H39" i="2"/>
  <c r="F39" i="2"/>
  <c r="G39" i="2" s="1"/>
  <c r="E39" i="2"/>
  <c r="H38" i="2"/>
  <c r="F38" i="2"/>
  <c r="G38" i="2" s="1"/>
  <c r="E38" i="2"/>
  <c r="H37" i="2"/>
  <c r="F37" i="2"/>
  <c r="G37" i="2" s="1"/>
  <c r="E37" i="2"/>
  <c r="H36" i="2"/>
  <c r="F36" i="2"/>
  <c r="G36" i="2" s="1"/>
  <c r="E36" i="2"/>
  <c r="Q35" i="2"/>
  <c r="R35" i="2" s="1"/>
  <c r="H34" i="2"/>
  <c r="F34" i="2"/>
  <c r="G34" i="2" s="1"/>
  <c r="E34" i="2"/>
  <c r="H33" i="2"/>
  <c r="F33" i="2"/>
  <c r="G33" i="2" s="1"/>
  <c r="E33" i="2"/>
  <c r="H32" i="2"/>
  <c r="F32" i="2"/>
  <c r="G32" i="2" s="1"/>
  <c r="E32" i="2"/>
  <c r="H31" i="2"/>
  <c r="F31" i="2"/>
  <c r="G31" i="2" s="1"/>
  <c r="E31" i="2"/>
  <c r="H30" i="2"/>
  <c r="F30" i="2"/>
  <c r="G30" i="2" s="1"/>
  <c r="E30" i="2"/>
  <c r="H29" i="2"/>
  <c r="F29" i="2"/>
  <c r="G29" i="2" s="1"/>
  <c r="E29" i="2"/>
  <c r="Q28" i="2"/>
  <c r="R28" i="2" s="1"/>
  <c r="H27" i="2"/>
  <c r="F27" i="2"/>
  <c r="G27" i="2" s="1"/>
  <c r="E27" i="2"/>
  <c r="H26" i="2"/>
  <c r="F26" i="2"/>
  <c r="G26" i="2" s="1"/>
  <c r="E26" i="2"/>
  <c r="H25" i="2"/>
  <c r="F25" i="2"/>
  <c r="G25" i="2" s="1"/>
  <c r="E25" i="2"/>
  <c r="H24" i="2"/>
  <c r="F24" i="2"/>
  <c r="G24" i="2" s="1"/>
  <c r="E24" i="2"/>
  <c r="H23" i="2"/>
  <c r="F23" i="2"/>
  <c r="G23" i="2" s="1"/>
  <c r="E23" i="2"/>
  <c r="H22" i="2"/>
  <c r="F22" i="2"/>
  <c r="G22" i="2" s="1"/>
  <c r="E22" i="2"/>
  <c r="H21" i="2"/>
  <c r="F21" i="2"/>
  <c r="G21" i="2" s="1"/>
  <c r="E21" i="2"/>
  <c r="H20" i="2"/>
  <c r="F20" i="2"/>
  <c r="G20" i="2" s="1"/>
  <c r="E20" i="2"/>
  <c r="H19" i="2"/>
  <c r="F19" i="2"/>
  <c r="G19" i="2" s="1"/>
  <c r="E19" i="2"/>
  <c r="H18" i="2"/>
  <c r="F18" i="2"/>
  <c r="G18" i="2" s="1"/>
  <c r="E18" i="2"/>
  <c r="H17" i="2"/>
  <c r="F17" i="2"/>
  <c r="G17" i="2" s="1"/>
  <c r="E17" i="2"/>
  <c r="H16" i="2"/>
  <c r="F16" i="2"/>
  <c r="G16" i="2" s="1"/>
  <c r="E16" i="2"/>
  <c r="H15" i="2"/>
  <c r="F15" i="2"/>
  <c r="G15" i="2" s="1"/>
  <c r="E15" i="2"/>
  <c r="H14" i="2"/>
  <c r="F14" i="2"/>
  <c r="G14" i="2" s="1"/>
  <c r="E14" i="2"/>
  <c r="H13" i="2"/>
  <c r="F13" i="2"/>
  <c r="G13" i="2" s="1"/>
  <c r="E13" i="2"/>
  <c r="H12" i="2"/>
  <c r="F12" i="2"/>
  <c r="G12" i="2" s="1"/>
  <c r="E12" i="2"/>
  <c r="H11" i="2"/>
  <c r="F11" i="2"/>
  <c r="G11" i="2" s="1"/>
  <c r="E11" i="2"/>
  <c r="H10" i="2"/>
  <c r="F10" i="2"/>
  <c r="G10" i="2" s="1"/>
  <c r="E10" i="2"/>
  <c r="H9" i="2"/>
  <c r="F9" i="2"/>
  <c r="G9" i="2" s="1"/>
  <c r="E9" i="2"/>
  <c r="Q8" i="2"/>
  <c r="R8" i="2" s="1"/>
  <c r="H8" i="2"/>
  <c r="F8" i="2"/>
  <c r="G8" i="2" s="1"/>
  <c r="E8" i="2"/>
  <c r="H7" i="2"/>
  <c r="F7" i="2"/>
  <c r="G7" i="2" s="1"/>
  <c r="E7" i="2"/>
  <c r="H6" i="2"/>
  <c r="F6" i="2"/>
  <c r="G6" i="2" s="1"/>
  <c r="E6" i="2"/>
  <c r="H5" i="2"/>
  <c r="F5" i="2"/>
  <c r="G5" i="2" s="1"/>
  <c r="E5" i="2"/>
  <c r="H4" i="2"/>
  <c r="F4" i="2"/>
  <c r="G4" i="2" s="1"/>
  <c r="E4" i="2"/>
  <c r="Q3" i="2"/>
  <c r="R3" i="2" s="1"/>
  <c r="H3" i="2"/>
  <c r="F3" i="2"/>
  <c r="G3" i="2" s="1"/>
  <c r="E3" i="2"/>
  <c r="N210" i="6" l="1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709" i="8"/>
  <c r="G652" i="8"/>
  <c r="G656" i="8"/>
  <c r="G660" i="8"/>
  <c r="G664" i="8"/>
  <c r="G668" i="8"/>
  <c r="G672" i="8"/>
  <c r="G676" i="8"/>
  <c r="G680" i="8"/>
  <c r="G684" i="8"/>
  <c r="G688" i="8"/>
  <c r="G692" i="8"/>
  <c r="G696" i="8"/>
  <c r="G700" i="8"/>
  <c r="G711" i="8"/>
  <c r="G649" i="8"/>
  <c r="G650" i="8"/>
  <c r="G654" i="8"/>
  <c r="G658" i="8"/>
  <c r="G662" i="8"/>
  <c r="G666" i="8"/>
  <c r="G670" i="8"/>
  <c r="G674" i="8"/>
  <c r="G678" i="8"/>
  <c r="G682" i="8"/>
  <c r="G686" i="8"/>
  <c r="G690" i="8"/>
  <c r="G694" i="8"/>
  <c r="G698" i="8"/>
  <c r="G702" i="8"/>
  <c r="G653" i="8"/>
  <c r="G657" i="8"/>
  <c r="G661" i="8"/>
  <c r="G665" i="8"/>
  <c r="G669" i="8"/>
  <c r="G673" i="8"/>
  <c r="G677" i="8"/>
  <c r="G681" i="8"/>
  <c r="G685" i="8"/>
  <c r="G689" i="8"/>
  <c r="G693" i="8"/>
  <c r="G697" i="8"/>
  <c r="G701" i="8"/>
  <c r="G710" i="8"/>
  <c r="G651" i="8"/>
  <c r="G655" i="8"/>
  <c r="G659" i="8"/>
  <c r="G663" i="8"/>
  <c r="G667" i="8"/>
  <c r="G671" i="8"/>
  <c r="G675" i="8"/>
  <c r="G679" i="8"/>
  <c r="G683" i="8"/>
  <c r="G687" i="8"/>
  <c r="G691" i="8"/>
  <c r="G695" i="8"/>
  <c r="G699" i="8"/>
  <c r="G703" i="8"/>
  <c r="G708" i="8"/>
  <c r="G712" i="8"/>
  <c r="P274" i="2"/>
  <c r="J287" i="2"/>
  <c r="K278" i="2" s="1"/>
  <c r="H718" i="8"/>
  <c r="G718" i="8" s="1"/>
  <c r="D718" i="8"/>
  <c r="K282" i="2"/>
  <c r="H705" i="8"/>
  <c r="G705" i="8" s="1"/>
  <c r="D705" i="8"/>
  <c r="H720" i="8"/>
  <c r="G720" i="8" s="1"/>
  <c r="D720" i="8"/>
  <c r="H707" i="8"/>
  <c r="G707" i="8" s="1"/>
  <c r="D707" i="8"/>
  <c r="H714" i="8"/>
  <c r="G714" i="8" s="1"/>
  <c r="D714" i="8"/>
  <c r="H722" i="8"/>
  <c r="G722" i="8" s="1"/>
  <c r="D722" i="8"/>
  <c r="H716" i="8"/>
  <c r="G716" i="8" s="1"/>
  <c r="D716" i="8"/>
  <c r="K277" i="2" l="1"/>
  <c r="K279" i="2"/>
  <c r="K286" i="2"/>
  <c r="K284" i="2"/>
  <c r="K280" i="2"/>
  <c r="K283" i="2"/>
  <c r="J290" i="2"/>
  <c r="K285" i="2"/>
  <c r="K281" i="2"/>
  <c r="K287" i="2" l="1"/>
  <c r="K28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sz val="11"/>
            <color theme="1"/>
            <rFont val="Arial"/>
            <family val="2"/>
          </rPr>
          <t>Para a coluna, considera-se o ano em que foi feito o protocolo do TC, mesmo que sua homologação tenha ocorrido no ano seguinte.</t>
        </r>
      </text>
    </comment>
    <comment ref="A2694" authorId="0" shapeId="0" xr:uid="{8CBB2D0F-D3C9-41EC-B1D4-570AE1A4E7B3}">
      <text>
        <r>
          <rPr>
            <sz val="10"/>
            <color rgb="FF000000"/>
            <rFont val="Calibri"/>
            <scheme val="minor"/>
          </rPr>
          <t>TCs referente à fila de espera do comunicado do site da LIE.</t>
        </r>
      </text>
    </comment>
    <comment ref="K2735" authorId="0" shapeId="0" xr:uid="{EEDCF237-A78D-41D6-BDB0-02E83C28BD6C}">
      <text>
        <r>
          <rPr>
            <sz val="10"/>
            <color rgb="FF000000"/>
            <rFont val="Calibri"/>
            <scheme val="minor"/>
          </rPr>
          <t>Arquivo homologado estava errado
	-Natália Perpétuo</t>
        </r>
      </text>
    </comment>
    <comment ref="D2743" authorId="0" shapeId="0" xr:uid="{1761232E-E2E0-4CA5-9C2E-C005BD89DFBB}">
      <text>
        <r>
          <rPr>
            <sz val="10"/>
            <color rgb="FF000000"/>
            <rFont val="Calibri"/>
            <scheme val="minor"/>
          </rPr>
          <t>Formulário de TC foi aprovado com erro no CNPJ do apoiador
	-Natália Perpétuo</t>
        </r>
      </text>
    </comment>
    <comment ref="K2743" authorId="0" shapeId="0" xr:uid="{E1B3EF18-E4E7-4E7F-B00F-5187350FBDAA}">
      <text>
        <r>
          <rPr>
            <sz val="10"/>
            <color rgb="FF000000"/>
            <rFont val="Calibri"/>
            <scheme val="minor"/>
          </rPr>
          <t>CNPJ no formulário de TC homologado foi preenchido errado. Corrigir
	-Natália Perpétuo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rV7Ps874IRLpyA1nzc8sQReOxxA=="/>
    </ext>
  </extLst>
</comments>
</file>

<file path=xl/sharedStrings.xml><?xml version="1.0" encoding="utf-8"?>
<sst xmlns="http://schemas.openxmlformats.org/spreadsheetml/2006/main" count="21545" uniqueCount="4633">
  <si>
    <t>Captação Lei Estadual de Incentivo ao Esporte - Termos de Compromisso aprovados de 2014 a 2024 - posição do dia 26.03.2024</t>
  </si>
  <si>
    <t>Nº TC</t>
  </si>
  <si>
    <t>Nome do Apoiador</t>
  </si>
  <si>
    <t>Grupo empresarial</t>
  </si>
  <si>
    <t>Inscrição Estadual do Apoiador</t>
  </si>
  <si>
    <t>CNPJ</t>
  </si>
  <si>
    <t>Valor do TC</t>
  </si>
  <si>
    <t>Data de homologação do TC</t>
  </si>
  <si>
    <t>Ano captação</t>
  </si>
  <si>
    <t>Número Projeto</t>
  </si>
  <si>
    <t>Nome Projeto</t>
  </si>
  <si>
    <t>Nome do Executor</t>
  </si>
  <si>
    <t>CNPJ do Executor</t>
  </si>
  <si>
    <t>ArcelorMittal Brasil S/A</t>
  </si>
  <si>
    <t>17.469.701/0066-12</t>
  </si>
  <si>
    <t>2013.02.0068</t>
  </si>
  <si>
    <t>Realização do Campeonato Sul-Americano de Voleibol Masculino</t>
  </si>
  <si>
    <t>Federação Mineira de Voleibol</t>
  </si>
  <si>
    <t>16.679.540/0001-83</t>
  </si>
  <si>
    <t>17.469.701/0086-66</t>
  </si>
  <si>
    <t>17.469.701/0038-69</t>
  </si>
  <si>
    <t>2013.02.0003</t>
  </si>
  <si>
    <t>Esporte Por Um Mundo Melhor</t>
  </si>
  <si>
    <t>Instituto Brasileiro de Excelência no Esporte e Cultura</t>
  </si>
  <si>
    <t>15.399.863/0001-50</t>
  </si>
  <si>
    <t xml:space="preserve">17.469.701/0003-39 </t>
  </si>
  <si>
    <t>17.469.701/0100-59</t>
  </si>
  <si>
    <t>17.469.701/0115-35</t>
  </si>
  <si>
    <t>17.469.701/0113-73</t>
  </si>
  <si>
    <t>17.469.701/0033-54</t>
  </si>
  <si>
    <t>17.469.701/0128-50</t>
  </si>
  <si>
    <t>17.469.701/0036-05</t>
  </si>
  <si>
    <t>17.469.701/0056-40</t>
  </si>
  <si>
    <t>Vallourec Tubos do Brasil S/A</t>
  </si>
  <si>
    <t>VALLOUREC (VALLOUREC TUBOS DO BRASIL S.A. e VALLOUREC MINERACAO LTDA)</t>
  </si>
  <si>
    <t>17.170.150/0001-46</t>
  </si>
  <si>
    <t>2013.02.0002</t>
  </si>
  <si>
    <t>Centro de Excelência do Voleibol</t>
  </si>
  <si>
    <t>Cemig Distribuição S/A</t>
  </si>
  <si>
    <t>CEMIG (CEMIG GERACAO E TRANSMISSAO S.A e CEMIG DISTRIBUICAO S.A)</t>
  </si>
  <si>
    <t>06.981.180/0001-16</t>
  </si>
  <si>
    <t>2013.02.0135</t>
  </si>
  <si>
    <t>Treinamento Evolutivo de Fórmula 3</t>
  </si>
  <si>
    <t>13.259.214/0001-29</t>
  </si>
  <si>
    <t>2013.02.0028</t>
  </si>
  <si>
    <t>BH RUGBY - ALTO RENDIMENTO OLÍMPICO FEMININO</t>
  </si>
  <si>
    <t>07.121.013/0001-68</t>
  </si>
  <si>
    <t>2013.02.0031</t>
  </si>
  <si>
    <t>BH RUGBY - ETAPA MINEIRA DO CIRCUITO NACIONAL FEMININO DE RUGBY SEVENS; MODALIDADE OLÍMPICA</t>
  </si>
  <si>
    <t>2013.02.0067</t>
  </si>
  <si>
    <t>Taekwondo – Iniciação Escolar</t>
  </si>
  <si>
    <t>20.967.865/0001-39</t>
  </si>
  <si>
    <t>Arcelormittal Brasil S/A</t>
  </si>
  <si>
    <t>17.469.701/0032-73</t>
  </si>
  <si>
    <t>17.469.701/0034-35</t>
  </si>
  <si>
    <t>Unigal Ltda</t>
  </si>
  <si>
    <t>USIMINAS (UNIGAL LTDA, MINERAÇÃO USIMINAS S.A e USINAS SIDERÚRGICAS DE MINAS GERAIS S.A USIMINAS)</t>
  </si>
  <si>
    <t>02.830.943/0002-58</t>
  </si>
  <si>
    <t>2013.02.0001</t>
  </si>
  <si>
    <t>ECOMOV Voleibol</t>
  </si>
  <si>
    <t>16.675.794/0001-23</t>
  </si>
  <si>
    <t>MINERAÇÃO USIMINAS S/A</t>
  </si>
  <si>
    <t>12.056.613/0004-72</t>
  </si>
  <si>
    <t>2013.02.0005</t>
  </si>
  <si>
    <t>ECOMOV Natação</t>
  </si>
  <si>
    <t>COOPERATIVA DE CONSUMO DOS EMPREGADOS DA USIMINAS LTDA</t>
  </si>
  <si>
    <t>19.860.683/0001-85</t>
  </si>
  <si>
    <t>2013.02.0081</t>
  </si>
  <si>
    <t>Atletismo - Usipa</t>
  </si>
  <si>
    <t>19.869.429/0001-48</t>
  </si>
  <si>
    <t>FIORI CERAMICA LTDA</t>
  </si>
  <si>
    <t>20.373.585/0001-00</t>
  </si>
  <si>
    <t>2013.02.0059</t>
  </si>
  <si>
    <t>Campeonato Brasileiro de Voo Livre</t>
  </si>
  <si>
    <t>14.802.263/0001-29</t>
  </si>
  <si>
    <t>20.373.585/0004-45</t>
  </si>
  <si>
    <t>ICASA Indústria Cerâmica Andradense S/A</t>
  </si>
  <si>
    <t>17.884.560/0001-59</t>
  </si>
  <si>
    <t>Expresso Setelagoano LTDA</t>
  </si>
  <si>
    <t>24.987.653/0001-74</t>
  </si>
  <si>
    <t>2013.02.0166</t>
  </si>
  <si>
    <t>Desenvolvimento de Atletas do Tênis para o Alto Rendimento</t>
  </si>
  <si>
    <t>17.217.951/0001-10</t>
  </si>
  <si>
    <t>Viação Pássaro Verde Ltda</t>
  </si>
  <si>
    <t>17.257.916/0001-24</t>
  </si>
  <si>
    <t>2013.02.0193</t>
  </si>
  <si>
    <t>Formação e Desenvolvimento de Atletas do Basquete para o Alto Rendimento</t>
  </si>
  <si>
    <t>Vallourec Mineração Ltda</t>
  </si>
  <si>
    <t>22.931.380/0001-10</t>
  </si>
  <si>
    <t>2013.02.0092</t>
  </si>
  <si>
    <t>PROJETO CIDADÃO DO FUTURO</t>
  </si>
  <si>
    <t>07.952.460/0001-69</t>
  </si>
  <si>
    <t>2013.02.0175</t>
  </si>
  <si>
    <t>Centro de Aperfeiçoamento Técnico Motor</t>
  </si>
  <si>
    <t>64.487.614/0001-22</t>
  </si>
  <si>
    <t>Hertape Calier Saúde Animal S/A</t>
  </si>
  <si>
    <t>07.086.487/0001-16</t>
  </si>
  <si>
    <t>2013.02.0076</t>
  </si>
  <si>
    <t>Campeonato Mineiro de 2014 - Sub 13</t>
  </si>
  <si>
    <t>16.679.169/0001-50</t>
  </si>
  <si>
    <t>TELEFONICA BRASIL S/A</t>
  </si>
  <si>
    <t>02.558.157/0009-10</t>
  </si>
  <si>
    <t>2013.02.0103</t>
  </si>
  <si>
    <t>BRAZIL CUP</t>
  </si>
  <si>
    <t>04.786.928/0001-02</t>
  </si>
  <si>
    <t>Companhia Nacional de Cimento</t>
  </si>
  <si>
    <t>07.957.149/0002-93</t>
  </si>
  <si>
    <t>2013.02.0259</t>
  </si>
  <si>
    <t>Base Campeã</t>
  </si>
  <si>
    <t>10.239.821/0001-39</t>
  </si>
  <si>
    <t>Fiori Ceramica Ltda</t>
  </si>
  <si>
    <t>2013.02.0128</t>
  </si>
  <si>
    <t>Viver Bem em Movimento</t>
  </si>
  <si>
    <t>17.884.412/0001-34</t>
  </si>
  <si>
    <t>2013.02.0070</t>
  </si>
  <si>
    <t>PROJETO JUDÔ CAMINHO SUAVE</t>
  </si>
  <si>
    <t>TURQUEZA TECIDOS E VESTUARIOS S/A</t>
  </si>
  <si>
    <t>20.758.306/0001-19</t>
  </si>
  <si>
    <t>2013.02.0236</t>
  </si>
  <si>
    <t>Desenvolvimento de Atletas da Ginástica Artística e da Ginástica de Trampolim para o Alto Rendimento</t>
  </si>
  <si>
    <t>FIO DE OURO COMERCIO E CALÇADOS LTDA</t>
  </si>
  <si>
    <t>09.451.132/0001-04</t>
  </si>
  <si>
    <t>2013.02.0051</t>
  </si>
  <si>
    <t>Escola de Esportes Formação</t>
  </si>
  <si>
    <t>20.159.992/0001-01</t>
  </si>
  <si>
    <t>FZ IND E COM DE CONFECCOES LTDA ME</t>
  </si>
  <si>
    <t>04.112.054/0001-08</t>
  </si>
  <si>
    <t>GLOBAL VILLAGE TELECOM S/A</t>
  </si>
  <si>
    <t>03.420.926/0057-89</t>
  </si>
  <si>
    <t>2013.02.0032</t>
  </si>
  <si>
    <t>BH RUGBY - RUGBY PARA O FUTURO E DESENVOLVIMENTO SOCIAL</t>
  </si>
  <si>
    <t>COLISEU INDÚSTRIA E COMÉRCIO EIRELI</t>
  </si>
  <si>
    <t>01.637.176/0001-11</t>
  </si>
  <si>
    <t>2013.02.0143</t>
  </si>
  <si>
    <t>Interação Esportes</t>
  </si>
  <si>
    <t>19.542.505/0001-06</t>
  </si>
  <si>
    <t>EMP Calçados Ltda</t>
  </si>
  <si>
    <t>04.535.269/0001-23</t>
  </si>
  <si>
    <t>Henso Industrial Ltda</t>
  </si>
  <si>
    <t>21.860.143/0001-43</t>
  </si>
  <si>
    <t>Distribuidora Rara Essência Eireli - EPP</t>
  </si>
  <si>
    <t>00.822.958/0003-20</t>
  </si>
  <si>
    <t>2013.02.0141</t>
  </si>
  <si>
    <t>Projeto Trampolim</t>
  </si>
  <si>
    <t>18.228.577/0001-10</t>
  </si>
  <si>
    <t>Lual Distribuidora Ltda</t>
  </si>
  <si>
    <t>16.551.413/0001-02</t>
  </si>
  <si>
    <t>00.822.958/0004-00</t>
  </si>
  <si>
    <t>2013.02.0213</t>
  </si>
  <si>
    <t>Mackenzie Voltado Para o Futuro</t>
  </si>
  <si>
    <t>17.499.252/0001-00</t>
  </si>
  <si>
    <t>Gerdau Aços Longos S/A</t>
  </si>
  <si>
    <t>07.358.761/0018-07</t>
  </si>
  <si>
    <t>2013.02.0007</t>
  </si>
  <si>
    <t>Esporte Cidadão</t>
  </si>
  <si>
    <t>05.444.603/0001-04</t>
  </si>
  <si>
    <t>CROMIC INDÚSTRIA E COMÉRCIO DE CALÇADOS LTDA</t>
  </si>
  <si>
    <t>71.368.682/0001-38</t>
  </si>
  <si>
    <t>Lynd Calçados Ltda</t>
  </si>
  <si>
    <t>01.577.578/0001-78</t>
  </si>
  <si>
    <t>2013.02.0230</t>
  </si>
  <si>
    <t>Projeto Formação e Desenvolvimento de Atletas para o Alto Rendimento no Voleibol Feminino – Competições</t>
  </si>
  <si>
    <t>02.501.470/0001-64</t>
  </si>
  <si>
    <t>2013.02.0231</t>
  </si>
  <si>
    <t>Projeto Formação e Desenvolvimento de Atletas para o Alto Rendimento no Voleibol Feminino – Benefícios e Material Esportivo</t>
  </si>
  <si>
    <t>DIVINÓPOLIS COMÉRCIO DE MEDICAMENTOS LDTA</t>
  </si>
  <si>
    <t>11.920.636/0001-78</t>
  </si>
  <si>
    <t>GRX INDÚSTRIA DE CALÇADOS LTDA</t>
  </si>
  <si>
    <t>10.189.690/0001-22</t>
  </si>
  <si>
    <t>VIACÃO EDILSON LTDA</t>
  </si>
  <si>
    <t>20.142.378/0001-37</t>
  </si>
  <si>
    <t>Cemig Geração e Transmissão S/A</t>
  </si>
  <si>
    <t>06.981.176/0001-58</t>
  </si>
  <si>
    <t>2013.02.0235</t>
  </si>
  <si>
    <t>Seminário de Gestão do Esporte</t>
  </si>
  <si>
    <t>12.382.472/0001-35</t>
  </si>
  <si>
    <t>MINERAÇÃO LAPA VERMELHA LTDA</t>
  </si>
  <si>
    <t>23.453.897/0001-04</t>
  </si>
  <si>
    <t>2013.02.0337</t>
  </si>
  <si>
    <t>Equipe Bonsucesso</t>
  </si>
  <si>
    <t>18.042.069/0001-43</t>
  </si>
  <si>
    <t>UNICAL-UNIÃO PRODUTORA DE CAL LTDA</t>
  </si>
  <si>
    <t>08.175.256/0001-41</t>
  </si>
  <si>
    <t>2014.01.0396</t>
  </si>
  <si>
    <t>Quad Rugby em Minas</t>
  </si>
  <si>
    <t>18.104.608/0001-21</t>
  </si>
  <si>
    <t>Black Free Calçados Ltda</t>
  </si>
  <si>
    <t>04.919.016/0001-53</t>
  </si>
  <si>
    <t>Indústria e Calçados Botinho Ltda</t>
  </si>
  <si>
    <t>07.833.689/0001-84</t>
  </si>
  <si>
    <t>SADA TRANSPORTES E ARMAZENAGENS S/A</t>
  </si>
  <si>
    <t>19.199.348/0031-01</t>
  </si>
  <si>
    <t>2013.02.0041</t>
  </si>
  <si>
    <t>Campeonato Mineiro Pré Mirim de Vôlei 2014</t>
  </si>
  <si>
    <t>2013.02.0329</t>
  </si>
  <si>
    <t>Campeonato Mineiro Mirim de Vôlei 2014</t>
  </si>
  <si>
    <t>RHP INDÚSTRIA E COMÉRCIO DE CALCADOS LTDA</t>
  </si>
  <si>
    <t>07.357.113/0001-98</t>
  </si>
  <si>
    <t>INDÚSTRIA DE CALÇADOS GIOVANNA DIAS LTDA</t>
  </si>
  <si>
    <t>05.530.850/0001-15</t>
  </si>
  <si>
    <t>2013.02.0355</t>
  </si>
  <si>
    <t>X-Game</t>
  </si>
  <si>
    <t>17.010.428/0001-18</t>
  </si>
  <si>
    <t>ARTCL INDÚSTRIA DE ETIQUETAS E CALÇADOS LTDA</t>
  </si>
  <si>
    <t>12.701.550/0001-17</t>
  </si>
  <si>
    <t>Manufatura de Couros Solange Ltda</t>
  </si>
  <si>
    <t>23.593.619/0001-52</t>
  </si>
  <si>
    <t>2013.02.0049</t>
  </si>
  <si>
    <t>Voleibol Amparense</t>
  </si>
  <si>
    <t>18.244.335/0001-10</t>
  </si>
  <si>
    <t>AMBEV S/A</t>
  </si>
  <si>
    <t>07.526.557/0050-98</t>
  </si>
  <si>
    <t>07.526.557/0051-79</t>
  </si>
  <si>
    <t>2013.02.0228</t>
  </si>
  <si>
    <t>Projeto Formação e Desenvolvimento de Atletas para o Alto Rendimento no Voleibol Feminino – Moradia e Estudo</t>
  </si>
  <si>
    <t>CRBS S/A</t>
  </si>
  <si>
    <t>56.228.356/0070-63</t>
  </si>
  <si>
    <t>LIDER 10 CALCADOS LTDA</t>
  </si>
  <si>
    <t>10.864.582/0001-08</t>
  </si>
  <si>
    <t>2014.01.0431</t>
  </si>
  <si>
    <t>Breno Lima-Kart</t>
  </si>
  <si>
    <t>16.492.870/0001-65</t>
  </si>
  <si>
    <t>2013.02.0069</t>
  </si>
  <si>
    <t>Tênis Comunitário</t>
  </si>
  <si>
    <t>09.096.167/0001-72</t>
  </si>
  <si>
    <t>2013.02.0048</t>
  </si>
  <si>
    <t>Jogos Escolares de Ipatinga - JEI</t>
  </si>
  <si>
    <t>19.876.424/0001-42</t>
  </si>
  <si>
    <t>2013.02.0018</t>
  </si>
  <si>
    <t>Circuito Mineiro de Xadrez Escolar</t>
  </si>
  <si>
    <t>18.231.415/0001-31</t>
  </si>
  <si>
    <t>2013.02.0139</t>
  </si>
  <si>
    <t>Corrida Viva + Ipatinga</t>
  </si>
  <si>
    <t>USINAS SIDERÚRGICAS DE MINAS GERAIS S.A. – USIMINAS</t>
  </si>
  <si>
    <t>60.894.730/0060-65</t>
  </si>
  <si>
    <t>2013.02.0108</t>
  </si>
  <si>
    <t>Campeonato Ipatinguense de Futebol Amador - CATEGORIAS DE BASE</t>
  </si>
  <si>
    <t>97.414.593/0001-74</t>
  </si>
  <si>
    <t>2014.01.0513</t>
  </si>
  <si>
    <t>Novo Rumo</t>
  </si>
  <si>
    <t>16.640.585/0001-44</t>
  </si>
  <si>
    <t>MINAS GUSA FUNDICAO LTDA</t>
  </si>
  <si>
    <t>13.344.802/0001-60</t>
  </si>
  <si>
    <t>FACIL ENTREGAS URGENTES EIRELI</t>
  </si>
  <si>
    <t>12.233.368/0001-89</t>
  </si>
  <si>
    <t>2014.01.0387</t>
  </si>
  <si>
    <t>Esporte Por Um Mundo Melhor II</t>
  </si>
  <si>
    <t>Diplapel - Divinópolis Plásticos e Papéis S/A</t>
  </si>
  <si>
    <t>18.290.106/0001-32</t>
  </si>
  <si>
    <t>SCALENO CALCADOS LTDA</t>
  </si>
  <si>
    <t>00.656.408/0001-16</t>
  </si>
  <si>
    <t>Eva Plus Termoplásticos Ltda</t>
  </si>
  <si>
    <t>11.291.448/0001-28</t>
  </si>
  <si>
    <t>TORREFAÇÃO WINDSOR DE MINAS GERAIS LTDA</t>
  </si>
  <si>
    <t>23.117.146/0001-17</t>
  </si>
  <si>
    <t>Viação Itaúna Ltda</t>
  </si>
  <si>
    <t>21.256.623/0001-08</t>
  </si>
  <si>
    <t>2014.01.0395</t>
  </si>
  <si>
    <t>Tropical, Fazendo Campeões!</t>
  </si>
  <si>
    <t>20.927.802/0001-59</t>
  </si>
  <si>
    <t>INBEC INDUSTRIA DE BENEFICIAMENTO DE CARVÃO EIRELI</t>
  </si>
  <si>
    <t>05.984.419/0001-49</t>
  </si>
  <si>
    <t>INTERCAST S/A</t>
  </si>
  <si>
    <t>02.326.750/0001-83</t>
  </si>
  <si>
    <t>2014.01.0447</t>
  </si>
  <si>
    <t>Formação de Atletas - Futsal</t>
  </si>
  <si>
    <t>2014.01.0452</t>
  </si>
  <si>
    <t>Formação e Desenvolvimento de Atletas - Futsal</t>
  </si>
  <si>
    <t>RAMAH TECNOLOGIA INDUSTRIAL LTDA</t>
  </si>
  <si>
    <t>00.809.282/0001-72</t>
  </si>
  <si>
    <t>Phoenix Mineração e comercio LTDA</t>
  </si>
  <si>
    <t>09.171.162/0002-48</t>
  </si>
  <si>
    <t>2014.01.0528</t>
  </si>
  <si>
    <t>BIOGOLD/UFMG Ginástica Artística, Um projeto para o futuro</t>
  </si>
  <si>
    <t>GreenMetals/UFMG Ginástica Artística, Um projeto para o futuro</t>
  </si>
  <si>
    <t>14.960.197/0001-15</t>
  </si>
  <si>
    <t>Calcinação Vitória Ltda</t>
  </si>
  <si>
    <t>24.729.451/0001-22</t>
  </si>
  <si>
    <t>2014.01.0533</t>
  </si>
  <si>
    <t>Escola de Esportes no Lavras Tênis Clube</t>
  </si>
  <si>
    <t>22.074.694/0001-44</t>
  </si>
  <si>
    <t>Indústria de Cal SN Ltda</t>
  </si>
  <si>
    <t>22.069.603/0002-63</t>
  </si>
  <si>
    <t>Gonçalves Salles S/A Indústria e Comércio</t>
  </si>
  <si>
    <t>61.365.557/0001-10</t>
  </si>
  <si>
    <t>2013.02.0153</t>
  </si>
  <si>
    <t>Bom na Escola, Craque de Bola</t>
  </si>
  <si>
    <t>18.241.349/0001-80</t>
  </si>
  <si>
    <t>DAIDO QUIMICA DO BRASIL LTDA</t>
  </si>
  <si>
    <t>18.235.762/0001-32</t>
  </si>
  <si>
    <t>Precon Industrial S/A</t>
  </si>
  <si>
    <t>23.452.238/0001-53</t>
  </si>
  <si>
    <t>Sucocítrico Cutrale Ltda</t>
  </si>
  <si>
    <t>61.649.810/0107-16</t>
  </si>
  <si>
    <t>2013.02.0308</t>
  </si>
  <si>
    <t>Circuito de Areia de Frutal</t>
  </si>
  <si>
    <t>18.449.132/0001-60</t>
  </si>
  <si>
    <t>Sada Transportes e Armazenagens S/A</t>
  </si>
  <si>
    <t>2014.01.0464</t>
  </si>
  <si>
    <t>Núcleo de Excelência Esportiva em Voleibol</t>
  </si>
  <si>
    <t>Seculo XXI Calçados Ltda</t>
  </si>
  <si>
    <t>03.904.842/0028-86</t>
  </si>
  <si>
    <t>2014.01.0643</t>
  </si>
  <si>
    <t>Escola de Tênis Casa Esperança e Vida</t>
  </si>
  <si>
    <t>03.904.842/0031-81</t>
  </si>
  <si>
    <t>03.904.842/0030-09</t>
  </si>
  <si>
    <t>03.904.842/0029-67</t>
  </si>
  <si>
    <t>ALGAR CELULAR S/A</t>
  </si>
  <si>
    <t>ALGAR (ALGAR CELULAR S/A, ALGAR TELECOM S/A e ALGAR MULTIMIDIA S/A)</t>
  </si>
  <si>
    <t>05.835.916/0001-85</t>
  </si>
  <si>
    <t>2014.01.0642</t>
  </si>
  <si>
    <t>Voleibol Campeão Infanto</t>
  </si>
  <si>
    <t>03.112.425/0001-80</t>
  </si>
  <si>
    <t>ALGAR TELECOM S/A</t>
  </si>
  <si>
    <t>71.208.516/0001-74</t>
  </si>
  <si>
    <t>2014.01.0388</t>
  </si>
  <si>
    <t>Centro de Excelência do Esporte</t>
  </si>
  <si>
    <t>07.526.557/0049-54</t>
  </si>
  <si>
    <t>DPC Distribuidor Atacadista S/A</t>
  </si>
  <si>
    <t>66.471.517/0001-77</t>
  </si>
  <si>
    <t>2014.01.0481</t>
  </si>
  <si>
    <t>Taekwondo na Escola</t>
  </si>
  <si>
    <t>19.017.095/0001-84</t>
  </si>
  <si>
    <t>03.904.842/0001-66</t>
  </si>
  <si>
    <t>03.904.842/0023-71</t>
  </si>
  <si>
    <t>03.904.842/0019-95</t>
  </si>
  <si>
    <t>03.904.842/0013-08</t>
  </si>
  <si>
    <t>03.904.842/0024-52</t>
  </si>
  <si>
    <t>03.904.842/0006-70</t>
  </si>
  <si>
    <t>03.904.842/0003-28</t>
  </si>
  <si>
    <t>2014.01.0436</t>
  </si>
  <si>
    <t>Pequenos Ginastas grandes Saltos</t>
  </si>
  <si>
    <t>18.715.508/0001-31</t>
  </si>
  <si>
    <t>03.904.842/0016-42</t>
  </si>
  <si>
    <t>03.904.842/0012-19</t>
  </si>
  <si>
    <t>03.904.842/0018-04</t>
  </si>
  <si>
    <t>03.904.842/0015-61</t>
  </si>
  <si>
    <t>03.904.842/0002-47</t>
  </si>
  <si>
    <t>03.904.842/0022-90</t>
  </si>
  <si>
    <t>03.904.842/0017-23</t>
  </si>
  <si>
    <t>03.904.842/0021-00</t>
  </si>
  <si>
    <t>2013.02.0095</t>
  </si>
  <si>
    <t>Esporte + Educação = Cidadania</t>
  </si>
  <si>
    <t>08.654.457/0001-21</t>
  </si>
  <si>
    <t>J.A.C INDUSTRIA E COMERCIO DE ALIMENTOS LTDA</t>
  </si>
  <si>
    <t>07.874.295/0001-74</t>
  </si>
  <si>
    <t>2014.01.0385</t>
  </si>
  <si>
    <t>ECOMOV Voleibol Ano II</t>
  </si>
  <si>
    <t>CONFECÇÕES CHUMBRECAS LTDA</t>
  </si>
  <si>
    <t>02.890.528/0001-09</t>
  </si>
  <si>
    <t>Metagal Indústria e Comércio Ltda</t>
  </si>
  <si>
    <t>59.106.377/0001-72</t>
  </si>
  <si>
    <t>2013.02.0013</t>
  </si>
  <si>
    <t>Conexão Esportiva</t>
  </si>
  <si>
    <t>24.492.100/0001-40</t>
  </si>
  <si>
    <t>TECNOTEXTIL CONFECÇÕES LTDA</t>
  </si>
  <si>
    <t>05.362.278/0001-22</t>
  </si>
  <si>
    <t>2014.01.0560</t>
  </si>
  <si>
    <t>Esporte Cidadania</t>
  </si>
  <si>
    <t>17.961.194/0001-94</t>
  </si>
  <si>
    <t>2013.02.0020</t>
  </si>
  <si>
    <t>Equipes de competição da ABESC</t>
  </si>
  <si>
    <t>2014.01.0456</t>
  </si>
  <si>
    <t>Projeto Ajudôu</t>
  </si>
  <si>
    <t>2013.01.0034</t>
  </si>
  <si>
    <t>Campeonato Mineiro de Judô - 2014</t>
  </si>
  <si>
    <t>16.554.750/0001-45</t>
  </si>
  <si>
    <t>2014.01.0609</t>
  </si>
  <si>
    <t>Equipe Trilhar</t>
  </si>
  <si>
    <t>2013.02.0309</t>
  </si>
  <si>
    <t>Atleta OLYMPICO</t>
  </si>
  <si>
    <t>17.489.824/0001-70</t>
  </si>
  <si>
    <t>EXPRESSO UNIR LTDA</t>
  </si>
  <si>
    <t>23.452.196/0001-50</t>
  </si>
  <si>
    <t>Empresa de Cimento Liz S/A</t>
  </si>
  <si>
    <t>33.920.299/0003-13</t>
  </si>
  <si>
    <t>2014.01.0583</t>
  </si>
  <si>
    <t>Oficina Esportiva</t>
  </si>
  <si>
    <t>17.165.874/0001-00</t>
  </si>
  <si>
    <t>Algar Telecom S/A</t>
  </si>
  <si>
    <t>2013.02.0233</t>
  </si>
  <si>
    <t>BH 360º - Taça Brasil de Trekking de Regularidade</t>
  </si>
  <si>
    <t>07.551.847/0001-03</t>
  </si>
  <si>
    <t>Algar Celular S/A</t>
  </si>
  <si>
    <t>2013.02.0194</t>
  </si>
  <si>
    <t>BH 360º – Corrida de Rua</t>
  </si>
  <si>
    <t>2013.02.0271</t>
  </si>
  <si>
    <t>BH 360 – Corrida Live Run</t>
  </si>
  <si>
    <t>12.759.836/0001-53</t>
  </si>
  <si>
    <t>ALGAR MULTIMIDIA S/A</t>
  </si>
  <si>
    <t>04.622.116/0001-13</t>
  </si>
  <si>
    <t>2013.02.0122</t>
  </si>
  <si>
    <t>BH 360º - Balonismo</t>
  </si>
  <si>
    <t>03.239.859/0001-46</t>
  </si>
  <si>
    <t>MERIDIONAL CARGAS LTDA</t>
  </si>
  <si>
    <t>23.864.838/0001-29</t>
  </si>
  <si>
    <t>2014.01.0404</t>
  </si>
  <si>
    <t>MTB Pro Team</t>
  </si>
  <si>
    <t>18.205.112/0001-44</t>
  </si>
  <si>
    <t>MAPA L COM. DE CALÇADOS E ACESSÓRIOS LTDA</t>
  </si>
  <si>
    <t>14.749.223/0001-60</t>
  </si>
  <si>
    <t>2013.02.0009</t>
  </si>
  <si>
    <t>Nas Montanhas de Minas - Mountain Bike</t>
  </si>
  <si>
    <t>SARITUR SANTA RITA TRANSPORTE URBANO E RODOVIÁRIO LTDA</t>
  </si>
  <si>
    <t>20.848.420/0001-30</t>
  </si>
  <si>
    <t>2013.02.0004</t>
  </si>
  <si>
    <t>ECOMOV Futebol de Base</t>
  </si>
  <si>
    <t>2014.01.0635</t>
  </si>
  <si>
    <t>Escolas Esportivas Trilhar</t>
  </si>
  <si>
    <t>Bem Brasil Alimentos Ltda</t>
  </si>
  <si>
    <t>06.004.860/0001-80</t>
  </si>
  <si>
    <t>2013.02.0127</t>
  </si>
  <si>
    <t>Araxá Paralímpica</t>
  </si>
  <si>
    <t>20.056.073/0001-02</t>
  </si>
  <si>
    <t>Mapa B Com. De Calçados e Acessórios Ltda</t>
  </si>
  <si>
    <t>10.967.749/0004-09</t>
  </si>
  <si>
    <t>10.967.749/0002-47</t>
  </si>
  <si>
    <t>10.967.749/0001-66</t>
  </si>
  <si>
    <t>2014.01.0569</t>
  </si>
  <si>
    <t>Escola de Esporte SESI - Futsal/Ipatinga</t>
  </si>
  <si>
    <t>03.773.834/0001-28</t>
  </si>
  <si>
    <t>2013.02.0008</t>
  </si>
  <si>
    <t>TAEKWONDO NOVA ERA</t>
  </si>
  <si>
    <t>07.933.821/0001-20</t>
  </si>
  <si>
    <t>Luiza Barcelos Calçados S/A</t>
  </si>
  <si>
    <t>25.915.190/0001-06</t>
  </si>
  <si>
    <t>DIRECIONAL TRANSPORTE E LOGISTICA S/A</t>
  </si>
  <si>
    <t>08.219.203/0001-85</t>
  </si>
  <si>
    <t>2014.01.0438</t>
  </si>
  <si>
    <t>Saulo Lima-Kart</t>
  </si>
  <si>
    <t>Ipatinga Implementos Rodoviários Ltda</t>
  </si>
  <si>
    <t>10.944.760/0001-00</t>
  </si>
  <si>
    <t>Indústria e Comércio Copas Ltda</t>
  </si>
  <si>
    <t>21.786.793/0016-72</t>
  </si>
  <si>
    <t>2014.01.0555</t>
  </si>
  <si>
    <t>Desenvolvendo o Esporte no Vale do Jequitinhonha</t>
  </si>
  <si>
    <t>11.728.262/0001-93</t>
  </si>
  <si>
    <t>2015.01.0004</t>
  </si>
  <si>
    <t>Campeonato Estadual SUB15 e SUB17 de Voleibol Masculino</t>
  </si>
  <si>
    <t>CAMPEONATO ESTADUAL SUB15 e SUB17 de VOLEIBOL MASCULINO</t>
  </si>
  <si>
    <t>2015.01.0005</t>
  </si>
  <si>
    <t>Campeonato Estadual SUB14 e SUB18 de Voleibol Feminino</t>
  </si>
  <si>
    <t>CAMPEONATO ESTADUAL SUB14 e SUB18 de VOLEIBOL FEMININO</t>
  </si>
  <si>
    <t>2015.01.0011</t>
  </si>
  <si>
    <t>Mackenzie Voltado para o Futuro II</t>
  </si>
  <si>
    <t>MACKENZIE VOLTADO PARA O FUTURO II</t>
  </si>
  <si>
    <t>Orthocrin Industria e Comercio Ltda</t>
  </si>
  <si>
    <t>17.245.986/0001-62</t>
  </si>
  <si>
    <t>ALFA CALDEIRARIA E MONTAGENS LTDA</t>
  </si>
  <si>
    <t>65.285.462/0001-48</t>
  </si>
  <si>
    <t>2014.01.0439</t>
  </si>
  <si>
    <t>Diogo Macedo-Kart</t>
  </si>
  <si>
    <t>Zotto Calçados Ltda</t>
  </si>
  <si>
    <t>86.386.760/0001-02</t>
  </si>
  <si>
    <t>2014.01.0527</t>
  </si>
  <si>
    <t>PROJETO INTERAÇÃO ESPORTES - FASE II</t>
  </si>
  <si>
    <t>Pandurata Alimentos Ltda</t>
  </si>
  <si>
    <t>70.940.994/0082-77</t>
  </si>
  <si>
    <t>2013.02.0085</t>
  </si>
  <si>
    <t>1º Campeonato Inter-Escolar de Futsal NOTA 10</t>
  </si>
  <si>
    <t>06.295.078/0001-67</t>
  </si>
  <si>
    <t>BRASIL FILMS INDUSTRIAL LTDA</t>
  </si>
  <si>
    <t>07.380.495/0001-70</t>
  </si>
  <si>
    <t>Akazzo Indústria de Calçados Ltda</t>
  </si>
  <si>
    <t>12.060.260/0001-31</t>
  </si>
  <si>
    <t>Distribuidora Rio Branco de Petróleo Ltda</t>
  </si>
  <si>
    <t>01.256.137/0006-89</t>
  </si>
  <si>
    <t>2015.01.0001</t>
  </si>
  <si>
    <t>Desenvolvimento de Atletas do Tênis para o Alto Rendimento - Ano II</t>
  </si>
  <si>
    <t>01.256.137/0001-74</t>
  </si>
  <si>
    <t>2015.01.0002</t>
  </si>
  <si>
    <t>Formação e Desenvolvimento de Atletas do Basquete – Ano II - Sub 15 a 19</t>
  </si>
  <si>
    <t>01.256.137/0005-06</t>
  </si>
  <si>
    <t>2015.01.0003</t>
  </si>
  <si>
    <t>Formação e Desenvolvimento de Atletas do Basquete – Ano II - Mini, Sub 13 e 14</t>
  </si>
  <si>
    <t>Ical Indústria de Calcinação Ltda.</t>
  </si>
  <si>
    <t>17.157.264/0001-56</t>
  </si>
  <si>
    <t>2015.01.0020</t>
  </si>
  <si>
    <t>Geração Esporte</t>
  </si>
  <si>
    <t>17.157.264/0003-18</t>
  </si>
  <si>
    <t>2015.01.0012</t>
  </si>
  <si>
    <t>FORMAÇÃO DE ATLETAS BASQUETEBOL</t>
  </si>
  <si>
    <t>2015.01.0010</t>
  </si>
  <si>
    <t>FORMAÇÃO DE ATLETAS VOLEIBOL</t>
  </si>
  <si>
    <t>SERRA VERDE TRANSPORTE LTDA</t>
  </si>
  <si>
    <t>71.049.381/0001-41</t>
  </si>
  <si>
    <t>2015.01.0014</t>
  </si>
  <si>
    <t>Formação e Desenvolvimento de Atletas do Voleibol Feminino - Sub 14 e Sub 15</t>
  </si>
  <si>
    <t>COMPANHIA DE GAS DE MINAS GERAIS - GASMIG</t>
  </si>
  <si>
    <t>22.261.473/0001-85</t>
  </si>
  <si>
    <t>2013.02.0063</t>
  </si>
  <si>
    <t>Campeões da vida - Luta Olímpica 1</t>
  </si>
  <si>
    <t>10.586.338/0001-20</t>
  </si>
  <si>
    <t>19.199.348/0048-41</t>
  </si>
  <si>
    <t>PLASTICOS TROPICAL INDUSTRIA E COMERCIO LTDA</t>
  </si>
  <si>
    <t>09.635.163/0001-15</t>
  </si>
  <si>
    <t>PROTEÇÃO E VESTUÁRIO IND E COM LTDA</t>
  </si>
  <si>
    <t>18.922.815/0001-93</t>
  </si>
  <si>
    <t>VISION ENGENHARIA E CONSULTORIA S/A</t>
  </si>
  <si>
    <t>05.537.083/0001-76</t>
  </si>
  <si>
    <t>2015.01.0032</t>
  </si>
  <si>
    <t>Taekwondo Escolar II</t>
  </si>
  <si>
    <t>2015.01.0034</t>
  </si>
  <si>
    <t>Taekwondo Iniciação Escolar - Continuidade</t>
  </si>
  <si>
    <t>MARTINS COMERCIO E SERVICOS DE DISTRIBICAO S/A</t>
  </si>
  <si>
    <t>43.214.055/0047-90</t>
  </si>
  <si>
    <t>2014.01.0648</t>
  </si>
  <si>
    <t>Jovem Carcará</t>
  </si>
  <si>
    <t>12.149.112/0001-98</t>
  </si>
  <si>
    <t>BRANNEVE INDUSTRIA E COMÉRCIO LTDA</t>
  </si>
  <si>
    <t>21.319.454/0001-08</t>
  </si>
  <si>
    <t>2015.01.0050</t>
  </si>
  <si>
    <t>BMX, Saúde &amp; Equilíbrio</t>
  </si>
  <si>
    <t>14.150.976/0001-55</t>
  </si>
  <si>
    <t>2014.01.0629</t>
  </si>
  <si>
    <t>Trilhar Futebol Social</t>
  </si>
  <si>
    <t>2015.01.0061</t>
  </si>
  <si>
    <t>Cidadão do Futuro - Ano II</t>
  </si>
  <si>
    <t>2014.01.0497</t>
  </si>
  <si>
    <t>Puella - Futsal</t>
  </si>
  <si>
    <t>18.197.422/0001-64</t>
  </si>
  <si>
    <t>2013.02.0223</t>
  </si>
  <si>
    <t>BH 360º - Corrida de Aventura</t>
  </si>
  <si>
    <t>2015.01.0126</t>
  </si>
  <si>
    <t>Formação e Desenvolvimento de Atletas do Voleibol Feminino – Sub 21</t>
  </si>
  <si>
    <t>2015.01.0169</t>
  </si>
  <si>
    <t>Ecomov Natação Ano II</t>
  </si>
  <si>
    <t>2013.02.0109</t>
  </si>
  <si>
    <t>Campeonato Ipatinguense de Futebol Amador - CATEGORIAS INFANTIL - JUVENIL - JUNIORES</t>
  </si>
  <si>
    <t>Campeonato Ipatinguense de Futebol Amador - CATEGORIAS - JUVENIL - JUNIORES</t>
  </si>
  <si>
    <t>2015.01.0013</t>
  </si>
  <si>
    <t>Formação e Desenvolvimento de Atletas do Voleibol Feminino – Sub 16 e Sub 18</t>
  </si>
  <si>
    <t>2015.01.0029</t>
  </si>
  <si>
    <t>Esporte Cidadão Itatiaiuçu</t>
  </si>
  <si>
    <t>2015.01.0128</t>
  </si>
  <si>
    <t>Tropical, Fazendo Campeões no Futsal! 2</t>
  </si>
  <si>
    <t>2015.01.0030</t>
  </si>
  <si>
    <t xml:space="preserve"> Esporte Cidadão Santos Dumont</t>
  </si>
  <si>
    <t>Esporte Cidadão Santos Dumont</t>
  </si>
  <si>
    <t>2015.01.0275</t>
  </si>
  <si>
    <t>Rebatendo com a ArcelorMittal</t>
  </si>
  <si>
    <t>2015.01.0130</t>
  </si>
  <si>
    <t>Tropical, Fazendo Campeões na Natação!</t>
  </si>
  <si>
    <t>2015.01.0028</t>
  </si>
  <si>
    <t>Centro de Excelência do Esporte II</t>
  </si>
  <si>
    <t>Sada Siderurgia Ltda</t>
  </si>
  <si>
    <t>06.069.703/0001-52</t>
  </si>
  <si>
    <t>2014.01.0633</t>
  </si>
  <si>
    <t>Bom de Bola, Bom de Escola</t>
  </si>
  <si>
    <t>08.289.889/0001-80</t>
  </si>
  <si>
    <t>OMR Componentes Automotivos Ltda</t>
  </si>
  <si>
    <t>03.023.840/0001-68</t>
  </si>
  <si>
    <t>SUPERMERCADO SUPER LUNA S/A</t>
  </si>
  <si>
    <t>Supermercado Super Luna (SUPERMERCADO SUPER LUNA S/A e SUPERMERCADO SUPER LUNA S/A LJ IX)</t>
  </si>
  <si>
    <t>71.385.637/0001-91</t>
  </si>
  <si>
    <t>2015.01.0274</t>
  </si>
  <si>
    <t>Desafiando Limites</t>
  </si>
  <si>
    <t>22.733.919/0001-27</t>
  </si>
  <si>
    <t>71.385.637/0002-72</t>
  </si>
  <si>
    <t>71.385.637/0003-53</t>
  </si>
  <si>
    <t>71.385.637/0004-34</t>
  </si>
  <si>
    <t>71.385.637/0005-15</t>
  </si>
  <si>
    <t>71.385.637/0007-87</t>
  </si>
  <si>
    <t>71.385.637/0008-68</t>
  </si>
  <si>
    <t>SUPERMERCADO SUPER LUNA S/A LJ IX</t>
  </si>
  <si>
    <t>71.385.637/0010-82</t>
  </si>
  <si>
    <t>2015.01.0062</t>
  </si>
  <si>
    <t>Núcleo de Excelência Esportiva em Voleibol - Ano II</t>
  </si>
  <si>
    <t>2015.01.0031</t>
  </si>
  <si>
    <t>Desenvolvendo Atletas - Sub 19</t>
  </si>
  <si>
    <t>09.596.224/0001-82</t>
  </si>
  <si>
    <t>Dimetal Acessórios de Ubá Ltda</t>
  </si>
  <si>
    <t>03.651.853/0001-81</t>
  </si>
  <si>
    <t>2015.01.0044</t>
  </si>
  <si>
    <t>Garotas Futebol de Ouro</t>
  </si>
  <si>
    <t>14.359.410/0001-38</t>
  </si>
  <si>
    <t>2015.01.0162</t>
  </si>
  <si>
    <t>Projeto Novo Rumo</t>
  </si>
  <si>
    <t>2015.01.0236</t>
  </si>
  <si>
    <t>ESCOLA UNIFEMM/SADA VÔLEI - SETE LAGOAS</t>
  </si>
  <si>
    <t>25.002.155/0001-98</t>
  </si>
  <si>
    <t>2015.01.0157</t>
  </si>
  <si>
    <t>ATLETA OLYMPICO I</t>
  </si>
  <si>
    <t>2015.01.0156</t>
  </si>
  <si>
    <t>ATLETA OLYMPICO II</t>
  </si>
  <si>
    <t>2015.01.0193</t>
  </si>
  <si>
    <t>Esporte em Ação</t>
  </si>
  <si>
    <t>18.125.120/0001-80</t>
  </si>
  <si>
    <t>Supermercados BH Comércio de Alimentos Ltda.</t>
  </si>
  <si>
    <t>Supermercados BH Comércio de Alimentos Ltda</t>
  </si>
  <si>
    <t>04.641.376/0001-36</t>
  </si>
  <si>
    <t>2015.01.0091</t>
  </si>
  <si>
    <t>Voleibol Masculino Montes Claros – Superliga</t>
  </si>
  <si>
    <t>20.767.192/0001-73</t>
  </si>
  <si>
    <t>Indústria e Comércio de Móveis Europa Ltda</t>
  </si>
  <si>
    <t>25.777.392/0001-20</t>
  </si>
  <si>
    <t>Mademarques Móveis Ltda</t>
  </si>
  <si>
    <t>25.760.786/0001-76</t>
  </si>
  <si>
    <t>2014.01.0094</t>
  </si>
  <si>
    <t>JEI 2016</t>
  </si>
  <si>
    <t>Supermercado Nova Era Ubaense Ltda</t>
  </si>
  <si>
    <t>07.249.792/0001-81</t>
  </si>
  <si>
    <t>Bauminas Mineração Ltda</t>
  </si>
  <si>
    <t>Bauminas (Bauminas Mineração Ltda e Bauminas Química Ltda)</t>
  </si>
  <si>
    <t>19.534.650/0001-45</t>
  </si>
  <si>
    <t>2015.01.0082</t>
  </si>
  <si>
    <t>Esporte e Movimento na Melhor Idade</t>
  </si>
  <si>
    <t>26.145.870/0001-42</t>
  </si>
  <si>
    <t>Bauminas Química Ltda</t>
  </si>
  <si>
    <t>19.525.278/0003-72</t>
  </si>
  <si>
    <t>2015.01.0067</t>
  </si>
  <si>
    <t>Formando Craques na Bola e pra Vida</t>
  </si>
  <si>
    <t>2015.01.0047</t>
  </si>
  <si>
    <t>Futebol Cidadão</t>
  </si>
  <si>
    <t>Hidroazul Indústria e Comércio Ltda</t>
  </si>
  <si>
    <t>25.686.353/0001-18</t>
  </si>
  <si>
    <t>2015.01.0052</t>
  </si>
  <si>
    <t>Oficina Esportivas II</t>
  </si>
  <si>
    <t>UNIVALE TRANSPORTES LTDA</t>
  </si>
  <si>
    <t>65.107.971/0001-80</t>
  </si>
  <si>
    <t>SCALON &amp; CERCHI LTDA</t>
  </si>
  <si>
    <t>24.333.411/0012-10</t>
  </si>
  <si>
    <t>2015.01.0270</t>
  </si>
  <si>
    <t>Meninas de Ouro</t>
  </si>
  <si>
    <t>23.367.337/0001-37</t>
  </si>
  <si>
    <t>Ematex Industrial e Comercial Textil LTDA</t>
  </si>
  <si>
    <t>07.590.753/0001-43</t>
  </si>
  <si>
    <t>2015.01.0084</t>
  </si>
  <si>
    <t>Projeto Damasco – Esporte no Sírio</t>
  </si>
  <si>
    <t>21.726.740/0001-80</t>
  </si>
  <si>
    <t>HM COMERCIO IMPORTACAO E EXPORTACAO LTDA.</t>
  </si>
  <si>
    <t>14.159.957/0001-90</t>
  </si>
  <si>
    <t>2015.01.0339</t>
  </si>
  <si>
    <t>II Sudeste Race Fest</t>
  </si>
  <si>
    <t>11.412.184/0001-13</t>
  </si>
  <si>
    <t>2015.01.0043</t>
  </si>
  <si>
    <t>Base Campeã II</t>
  </si>
  <si>
    <t>2015.01.0048</t>
  </si>
  <si>
    <t>Equipe Trilhar - Continuidade</t>
  </si>
  <si>
    <t>2015.01.0038</t>
  </si>
  <si>
    <t>Escolas esportivas - Continuidade</t>
  </si>
  <si>
    <t>2015.01.0057</t>
  </si>
  <si>
    <t>Ecomov Voleibol Ano III</t>
  </si>
  <si>
    <t>Imola Indústria e Comércio de Móveis Ltda</t>
  </si>
  <si>
    <t>13.755.029/0001-25</t>
  </si>
  <si>
    <t>2015.01.0161</t>
  </si>
  <si>
    <t>CAMPEONATO ESTADUAL SUB14 e SUB15 de VOLEIBOL FEMININO</t>
  </si>
  <si>
    <t>2015.01.0293</t>
  </si>
  <si>
    <t>Voleibol Campeão Infantil</t>
  </si>
  <si>
    <t>2015.01.0136</t>
  </si>
  <si>
    <t>Ipon Social</t>
  </si>
  <si>
    <t>2015.01.0184</t>
  </si>
  <si>
    <t>CAMPEONATO ESTADUAL SUB15 e SUB16 de VOLEIBOL MASCULINO</t>
  </si>
  <si>
    <t>2015.01.0083</t>
  </si>
  <si>
    <t>Xadrez nas Escolas Públicas de São Sebastião do Paraiso</t>
  </si>
  <si>
    <t>2016.01.0018</t>
  </si>
  <si>
    <t>Nadar para o Futuro</t>
  </si>
  <si>
    <t>2016.01.0005</t>
  </si>
  <si>
    <t>Mackenzie Voltado para o Futuro III</t>
  </si>
  <si>
    <t>Cooperativa dos Transportadores Unidos Ltda</t>
  </si>
  <si>
    <t>08.029.379/0001-74</t>
  </si>
  <si>
    <t>2015.01.0072</t>
  </si>
  <si>
    <t>CIDADÃO DO FUTURO</t>
  </si>
  <si>
    <t>00.519.811/0001-01</t>
  </si>
  <si>
    <t>Cooperativa Riobranquense de Transporte Ltda</t>
  </si>
  <si>
    <t>86.442.720/0001-22</t>
  </si>
  <si>
    <t>2016.01.0020</t>
  </si>
  <si>
    <t>Projeto Ajudôu Ano II</t>
  </si>
  <si>
    <t>Rouxinol Viagens e Turismo LTDA</t>
  </si>
  <si>
    <t>26.275.420/0006-89</t>
  </si>
  <si>
    <t>2015.01.0121</t>
  </si>
  <si>
    <t>Futebol - Um fio de esperança</t>
  </si>
  <si>
    <t>12.562.524/0001-55</t>
  </si>
  <si>
    <t>26.275.420/0001-74</t>
  </si>
  <si>
    <t>Cooperativa de Transporte Montenegro Ltda</t>
  </si>
  <si>
    <t>03.103.436/0001-02</t>
  </si>
  <si>
    <t>HOLCIM (BRASIL) S.A</t>
  </si>
  <si>
    <t>60.869.336/0003-89</t>
  </si>
  <si>
    <t>2016.01.0004</t>
  </si>
  <si>
    <t>Show de Bola</t>
  </si>
  <si>
    <t>SAK'S COMERCIO E CONFECCOES EIRELI</t>
  </si>
  <si>
    <t>25.381.674/0001-04</t>
  </si>
  <si>
    <t>2016.01.0007</t>
  </si>
  <si>
    <t>Breno Lima-Kart2017</t>
  </si>
  <si>
    <t>EXPRESSO NEPOMUCENO S/A</t>
  </si>
  <si>
    <t>19.368.927/0001-07</t>
  </si>
  <si>
    <t>2015.01.0033</t>
  </si>
  <si>
    <t>Desenvolvendo Atletas - Sub 21</t>
  </si>
  <si>
    <t>2015.01.0167</t>
  </si>
  <si>
    <t>APAE IPATINGA: Atletismo e Bocha Paralímpica</t>
  </si>
  <si>
    <t>20.951.190/0001-30</t>
  </si>
  <si>
    <t>MINAS GUSA FUNDICAO EIRELI</t>
  </si>
  <si>
    <t>2015.01.0292</t>
  </si>
  <si>
    <t>Triatlhon- De Minas para o Mundo</t>
  </si>
  <si>
    <t>07.163.461/0001-24</t>
  </si>
  <si>
    <t>2016.01.0016</t>
  </si>
  <si>
    <t>Telemar Norte Leste S/A</t>
  </si>
  <si>
    <t>33.000.118/0003-30</t>
  </si>
  <si>
    <t>2015.01.0016</t>
  </si>
  <si>
    <t>Xis Game ano II</t>
  </si>
  <si>
    <t>2015.01.0117</t>
  </si>
  <si>
    <t>Pequenos Ginastas Grandes Saltos II</t>
  </si>
  <si>
    <t>Adição Distribuição Express LTDA</t>
  </si>
  <si>
    <t>04.149.637/0026-53</t>
  </si>
  <si>
    <t>2015.01.0027</t>
  </si>
  <si>
    <t>Estação do Esporte: Partida para inclusão e cidadania</t>
  </si>
  <si>
    <t>05.543.739/0001-63</t>
  </si>
  <si>
    <t>04.149.637/0025-72</t>
  </si>
  <si>
    <t>04.149.637/0018-43</t>
  </si>
  <si>
    <t>04.149.637/0005-29</t>
  </si>
  <si>
    <t>04.149.637/0014-10</t>
  </si>
  <si>
    <t>04.149.637/0019-24</t>
  </si>
  <si>
    <t>04.149.637/0017-62</t>
  </si>
  <si>
    <t>04.149.637/0006-00</t>
  </si>
  <si>
    <t>04.149.637/0007-90</t>
  </si>
  <si>
    <t>04.149.637/0009-52</t>
  </si>
  <si>
    <t>04.149.637/0035-44</t>
  </si>
  <si>
    <t>04.149.637/0034-63</t>
  </si>
  <si>
    <t>04.149.637/0027-34</t>
  </si>
  <si>
    <t>04.149.637/0023-00</t>
  </si>
  <si>
    <t>04.149.637/0002-86</t>
  </si>
  <si>
    <t>04.149.637/0013-39</t>
  </si>
  <si>
    <t>04.149.637/0008-71</t>
  </si>
  <si>
    <t>04.149.637/0016-81</t>
  </si>
  <si>
    <t>04.149.637/0004-48</t>
  </si>
  <si>
    <t>04.149.637/0010-96</t>
  </si>
  <si>
    <t>2016.01.0049</t>
  </si>
  <si>
    <t>Montes Claros Vôlei - ano II</t>
  </si>
  <si>
    <t>2016.01.0091</t>
  </si>
  <si>
    <t>Campeonato Sul-americano de Voleibol Masculino</t>
  </si>
  <si>
    <t>2015.01.0151</t>
  </si>
  <si>
    <t>Equipe Bonsucesso - Continuidade</t>
  </si>
  <si>
    <t>ICASA INDÚSTRIA CERÂMICA ANDRADENSE S/A</t>
  </si>
  <si>
    <t>2016.01.0021</t>
  </si>
  <si>
    <t>Campeonato Brasileiro de Parapente</t>
  </si>
  <si>
    <t>2016.01.0145</t>
  </si>
  <si>
    <t>Projeto de Xadrez Mente Brilhante</t>
  </si>
  <si>
    <t>2016.01.0146</t>
  </si>
  <si>
    <t>Projeto de Xadrez Mentes Brilhantes</t>
  </si>
  <si>
    <t>Empresa Unida Mansur e Filhos Ltda</t>
  </si>
  <si>
    <t>21.566.120/0001-20</t>
  </si>
  <si>
    <t>2015.01.0095</t>
  </si>
  <si>
    <t>Clube Bom Pastor - Núcleos de iniciação ao voleibol</t>
  </si>
  <si>
    <t>21.572.508/0001-34</t>
  </si>
  <si>
    <t>Drogaria Araujo S/A</t>
  </si>
  <si>
    <t>17.256.512/0029-17</t>
  </si>
  <si>
    <t>2016.01.0052</t>
  </si>
  <si>
    <t>Núcleos Esportivos da ABESC</t>
  </si>
  <si>
    <t>2015.01.0110</t>
  </si>
  <si>
    <t>CRAQUES DO FUTURO</t>
  </si>
  <si>
    <t>25.651.936/0001-03</t>
  </si>
  <si>
    <t>MART MINAS DISTRIBUICAO LTDA</t>
  </si>
  <si>
    <t>04.737.552/0021-81</t>
  </si>
  <si>
    <t>2016.01.0088</t>
  </si>
  <si>
    <t>Avança Esporte</t>
  </si>
  <si>
    <t>04.737.552/0025-05</t>
  </si>
  <si>
    <t>04.737.552/0015-33</t>
  </si>
  <si>
    <t>04.737.552/0009-95</t>
  </si>
  <si>
    <t>04.737.552/0006-42</t>
  </si>
  <si>
    <t>04.737.552/0005-61</t>
  </si>
  <si>
    <t>04.737.552/0002-19</t>
  </si>
  <si>
    <t>04.737.552/0022-62</t>
  </si>
  <si>
    <t>04.737.552/0024-24</t>
  </si>
  <si>
    <t>04.737.552/0023-43</t>
  </si>
  <si>
    <t>04.737.552/0019-67</t>
  </si>
  <si>
    <t>04.737.552/0018-86</t>
  </si>
  <si>
    <t>04.737.552/0017-03</t>
  </si>
  <si>
    <t>04.737.552/0016-14</t>
  </si>
  <si>
    <t>04.737.552/0014-52</t>
  </si>
  <si>
    <t>04.737.552/0013-71</t>
  </si>
  <si>
    <t>04.737.552/0010-29</t>
  </si>
  <si>
    <t>04.737.552/0007-23</t>
  </si>
  <si>
    <t>04.737.552/0001-38</t>
  </si>
  <si>
    <t>04.737.552/0011-00</t>
  </si>
  <si>
    <t>EMPABRA – Empresa de Mineração Pau Branco S/A</t>
  </si>
  <si>
    <t>17.157.082/0005-09</t>
  </si>
  <si>
    <t>2016.01.0072</t>
  </si>
  <si>
    <t>Minas Gerais exportando talento</t>
  </si>
  <si>
    <t>Comércio e Representações Cecoti LTDA</t>
  </si>
  <si>
    <t>42.873.091/0001-10</t>
  </si>
  <si>
    <t>2016.01.0077</t>
  </si>
  <si>
    <t>Envelhecimento Saudável</t>
  </si>
  <si>
    <t>01.442.394/0001-09</t>
  </si>
  <si>
    <t>2016.01.0062</t>
  </si>
  <si>
    <t>BMX, SAÚDE &amp; EQUILÍBRIO II</t>
  </si>
  <si>
    <t>15.550.277/0001-65</t>
  </si>
  <si>
    <t>2016.01.0058</t>
  </si>
  <si>
    <t>VOLEIBOL CAMPEÃO INFANTIL II</t>
  </si>
  <si>
    <t>2015.01.0256</t>
  </si>
  <si>
    <t>Vida &amp; Volei de Base</t>
  </si>
  <si>
    <t>01.240.844/0001-72</t>
  </si>
  <si>
    <t>ALEXANDRE BATISTA CORREA &amp; CIA LTDA</t>
  </si>
  <si>
    <t>21.911.839/0001-51</t>
  </si>
  <si>
    <t>2015.01.0227</t>
  </si>
  <si>
    <t>Escolinha de Futebol do Pangarezinho - Guaxupé</t>
  </si>
  <si>
    <t>13.711.465/0001-00</t>
  </si>
  <si>
    <t>Alexandre Batista Correa e CIA LTDA</t>
  </si>
  <si>
    <t>21.911.839/0002-32</t>
  </si>
  <si>
    <t>LABORATÓRIO ÓTICO DE PRECISÃO LTDA</t>
  </si>
  <si>
    <t>00.584.023/0003-52</t>
  </si>
  <si>
    <t>2016.01.0022</t>
  </si>
  <si>
    <t>Formação e desenvolvimento de Atletas do Futsal - Ano II</t>
  </si>
  <si>
    <t>00.584.023/0001-90</t>
  </si>
  <si>
    <t>DISTRIBUIDORA RIO BRANCO DE PETRÓLEO LTDA</t>
  </si>
  <si>
    <t>COTEMINAS S.A.</t>
  </si>
  <si>
    <t xml:space="preserve">07.663.140/0002-70 </t>
  </si>
  <si>
    <t>2015.01.0090</t>
  </si>
  <si>
    <t>Escolinha de Voleibol de Montes Claros</t>
  </si>
  <si>
    <t>LOJAS RIACHUELO SA</t>
  </si>
  <si>
    <t>33.200.056/0406-04</t>
  </si>
  <si>
    <t>2016.01.0064</t>
  </si>
  <si>
    <t>Academia do Skate</t>
  </si>
  <si>
    <t>26.020.723/0001-46</t>
  </si>
  <si>
    <t>33.200.056/0024-35</t>
  </si>
  <si>
    <t>2016.01.0110</t>
  </si>
  <si>
    <t>Academia do Skate - Etapa II</t>
  </si>
  <si>
    <t>33.200.056/0101-01</t>
  </si>
  <si>
    <t>33.200.056/0340-43</t>
  </si>
  <si>
    <t>33.200.056/0132-08</t>
  </si>
  <si>
    <t>33.200.056/0126-60</t>
  </si>
  <si>
    <t>33.200.056/0086-38</t>
  </si>
  <si>
    <t>33.200.056/0120-74</t>
  </si>
  <si>
    <t>00.584.023/0004-33</t>
  </si>
  <si>
    <t>WR Industria e Comercio de Embalagens LTDA - ME</t>
  </si>
  <si>
    <t>02.692.206/0001-55</t>
  </si>
  <si>
    <t>2016.01.0116</t>
  </si>
  <si>
    <t>Futebol Olympic Club</t>
  </si>
  <si>
    <t>17.083.890/0001-45</t>
  </si>
  <si>
    <t>CENTRAL CAMPO INSUMOS AGRICOLAS LTDA</t>
  </si>
  <si>
    <t>05.685.293/0002-92</t>
  </si>
  <si>
    <t>2016.01.0041</t>
  </si>
  <si>
    <t>UBA ESPORTES</t>
  </si>
  <si>
    <t>20.826.418/0001-60</t>
  </si>
  <si>
    <t>05.685.293/0001-01</t>
  </si>
  <si>
    <t>05.685.293/0003-73</t>
  </si>
  <si>
    <t>33.200.056/0201-74</t>
  </si>
  <si>
    <t>33.200.056/0137-12</t>
  </si>
  <si>
    <t>33.200.056/0249-19</t>
  </si>
  <si>
    <t>33.200.056/0337-48</t>
  </si>
  <si>
    <t>EIMCAL - Empresa Industrial de Mineiração Calcária LTDA</t>
  </si>
  <si>
    <t>17.335.274/0002-15</t>
  </si>
  <si>
    <t>2016.01.0029</t>
  </si>
  <si>
    <t>Geração Esporte Ano II</t>
  </si>
  <si>
    <t>MEDQUIMICA INDÚSTRIA FARMACÊUTICA LTDA</t>
  </si>
  <si>
    <t>17.875.154/0003-91</t>
  </si>
  <si>
    <t>2015.01.0150</t>
  </si>
  <si>
    <t>Conexão Esportiva - Fase II</t>
  </si>
  <si>
    <t>33.200.056/0411-71</t>
  </si>
  <si>
    <t>33.200.056/0393-55</t>
  </si>
  <si>
    <t>33.200.056/0199-15</t>
  </si>
  <si>
    <t>33.200.056/0319-66</t>
  </si>
  <si>
    <t>MASON EQUIPAMENTOS LTDA</t>
  </si>
  <si>
    <t>12.538.156/0001-00</t>
  </si>
  <si>
    <t>2015.01.0008</t>
  </si>
  <si>
    <t>Breno Lima-Kart2016</t>
  </si>
  <si>
    <t>2016.01.0025</t>
  </si>
  <si>
    <t>Taekwondo Iniciação III</t>
  </si>
  <si>
    <t>2016.01.0038</t>
  </si>
  <si>
    <t>Uberlândia Vôlei</t>
  </si>
  <si>
    <t>23.957.668/0001-27</t>
  </si>
  <si>
    <t>AMBEV S.A</t>
  </si>
  <si>
    <t>2015.01.0195</t>
  </si>
  <si>
    <t>Brasil Wake Open</t>
  </si>
  <si>
    <t>01.812.192/0001-01</t>
  </si>
  <si>
    <t>2016.01.0030</t>
  </si>
  <si>
    <t>Taekwondo Escolar III</t>
  </si>
  <si>
    <t>33.200.056/0090-14</t>
  </si>
  <si>
    <t>2016.01.0104</t>
  </si>
  <si>
    <t>Centro de Excelência do Esporte IV</t>
  </si>
  <si>
    <t>2016.01.0057</t>
  </si>
  <si>
    <t>Esporte Por Um Mundo Melhor IV</t>
  </si>
  <si>
    <t>2016.01.0032</t>
  </si>
  <si>
    <t>Formação e Desenvolvimento de Atletas do Basquete – Ano III – Mini (Sub 12) à Sub 17</t>
  </si>
  <si>
    <t>2016.01.0017</t>
  </si>
  <si>
    <t>Centro de Treinamento Amigos do Esporte</t>
  </si>
  <si>
    <t>GT MINAS TRANSPORTES E DISTRIBUIDORA LTDA</t>
  </si>
  <si>
    <t>07.275.520/0001-56</t>
  </si>
  <si>
    <t>Empresa Gontijo de Transportes Ltda</t>
  </si>
  <si>
    <t>16.624.611/0098-73</t>
  </si>
  <si>
    <t>DOLOCAL Indústria e Comércio de Cal Ltda</t>
  </si>
  <si>
    <t>21.635.777/0001-00</t>
  </si>
  <si>
    <t>2016.01.0162</t>
  </si>
  <si>
    <t>Breno Lima-Kart125cc2017</t>
  </si>
  <si>
    <t>Mauro Eduardo Neuenschwander - 125cc2017</t>
  </si>
  <si>
    <t>2016.01.0140</t>
  </si>
  <si>
    <t>ESPORTE CIDADÃO IV</t>
  </si>
  <si>
    <t>2016.01.0187</t>
  </si>
  <si>
    <t>Equipes de Competição da ABESC</t>
  </si>
  <si>
    <t>2016.01.0001</t>
  </si>
  <si>
    <t>Desenvolvimento de Atletas do Tênis para o Alto Rendimento – Ano III</t>
  </si>
  <si>
    <t>2016.01.0124</t>
  </si>
  <si>
    <t>ECOMOV Futebol de base - Ano II.</t>
  </si>
  <si>
    <t>07.526.557/0035-59</t>
  </si>
  <si>
    <t>2016.01.0023</t>
  </si>
  <si>
    <t>Formação e Desenvolvimento de Atletas do Voleibol Masculino – Sub 15 à 19</t>
  </si>
  <si>
    <t>2016.01.0026</t>
  </si>
  <si>
    <t>Formação e Desenvolvimento de Atletas do Voleibol Feminino - Sub 21 – Ano II</t>
  </si>
  <si>
    <t>2016.01.0036</t>
  </si>
  <si>
    <t>Formação e Desenvolvimento de Atletas do Voleibol Feminino - Sub 14 à 18 - Ano II</t>
  </si>
  <si>
    <t>Formato Estofados Indústria e Comércio LTDA</t>
  </si>
  <si>
    <t>06.957.019/0001-07</t>
  </si>
  <si>
    <t>Protec Indústria de Resinas Ltda</t>
  </si>
  <si>
    <t>15.280.560/0001-14</t>
  </si>
  <si>
    <t>AUTO FORJAS LTDA</t>
  </si>
  <si>
    <t>25.308.198/0002-87</t>
  </si>
  <si>
    <t>2016.01.0090</t>
  </si>
  <si>
    <t>ESCOLA UNIFEMM de VOLEIBOL</t>
  </si>
  <si>
    <t>LOJAS EDMIL S/A</t>
  </si>
  <si>
    <t>21.545.371/0032-25</t>
  </si>
  <si>
    <t>21.545.371/0033-06</t>
  </si>
  <si>
    <t>21.545.371/0048-92</t>
  </si>
  <si>
    <t>21.545.371/0015-24</t>
  </si>
  <si>
    <t>21.545.371/0031-44</t>
  </si>
  <si>
    <t>21.545.371/0003-90</t>
  </si>
  <si>
    <t>21.545.371/0025-04</t>
  </si>
  <si>
    <t>21.545.371/0058-64</t>
  </si>
  <si>
    <t>21.545.371/0030-63</t>
  </si>
  <si>
    <t>21.545.371/0045-40</t>
  </si>
  <si>
    <t>04.641.376/0097-88</t>
  </si>
  <si>
    <t>2016.01.0147</t>
  </si>
  <si>
    <t>AÇÕES SOCIAIS BACANA DEMAIS, NA ESCOLINHA DE FUTEBOL E NA CAPOEIRA</t>
  </si>
  <si>
    <t>20.997.880/0001-20</t>
  </si>
  <si>
    <t>INDÚSTRIA DE COSMETICOS HASKELL LTDA</t>
  </si>
  <si>
    <t>03.994.975/0001-70</t>
  </si>
  <si>
    <t>2016.01.0115</t>
  </si>
  <si>
    <t>Núcleo Esportivo</t>
  </si>
  <si>
    <t>17.671.954/0001-29</t>
  </si>
  <si>
    <t>DISTRIBUIDORA ACAUA COM E IND DE PROD ALIMENTICIOS LTDA</t>
  </si>
  <si>
    <t>20.952.073/0001-90</t>
  </si>
  <si>
    <t>IRMAOS TEIXEIRA DE CARVALHO LTDA</t>
  </si>
  <si>
    <t>04.607.022/0001-75</t>
  </si>
  <si>
    <t>21.545.371/0001-29</t>
  </si>
  <si>
    <t>21.545.371/0029-20</t>
  </si>
  <si>
    <t>21.545.371/0047-01</t>
  </si>
  <si>
    <t>21.545.371/0037-30</t>
  </si>
  <si>
    <t>21.545.371/0038-10</t>
  </si>
  <si>
    <t>21.545.371/0057-83</t>
  </si>
  <si>
    <t>Lojas Edmil S/A</t>
  </si>
  <si>
    <t>21.545.371/0010-10</t>
  </si>
  <si>
    <t>2015.01.0216</t>
  </si>
  <si>
    <t>Centro de Formação em Voleibol</t>
  </si>
  <si>
    <t>01.328.450/0001-70</t>
  </si>
  <si>
    <t>21.545.371/0014-43</t>
  </si>
  <si>
    <t>21.545.371/0040-35</t>
  </si>
  <si>
    <t>21.545.371/0012-81</t>
  </si>
  <si>
    <t>21.545.371/0034-97</t>
  </si>
  <si>
    <t>21.545.371/0035-78</t>
  </si>
  <si>
    <t>21.545.371/0036-59</t>
  </si>
  <si>
    <t>21.545.371/0041-16</t>
  </si>
  <si>
    <t>21.545.371/0042-05</t>
  </si>
  <si>
    <t>21.545.371/0043-88</t>
  </si>
  <si>
    <t>21.545.371/0046-20</t>
  </si>
  <si>
    <t>21.545.371/0056-00</t>
  </si>
  <si>
    <t>21.545.371/0049-73</t>
  </si>
  <si>
    <t>21.545.371/0050-07</t>
  </si>
  <si>
    <t>21.545.371/0051-98</t>
  </si>
  <si>
    <t>21.545.371/0052-79</t>
  </si>
  <si>
    <t>21.545.371/0053-50</t>
  </si>
  <si>
    <t>21.545.371/0055-11</t>
  </si>
  <si>
    <t>21.545.371/0054-30</t>
  </si>
  <si>
    <t>21.545.371/0006-33</t>
  </si>
  <si>
    <t>21.545.371/0059-45</t>
  </si>
  <si>
    <t>21.545.371/0060-89</t>
  </si>
  <si>
    <t>21.545.371/0062-40</t>
  </si>
  <si>
    <t>21.545.371/0061-60</t>
  </si>
  <si>
    <t>21.545.371/0065-93</t>
  </si>
  <si>
    <t>21.545.371/0064-02</t>
  </si>
  <si>
    <t>21.545.371/0063-21</t>
  </si>
  <si>
    <t>21.545.371/0067-55</t>
  </si>
  <si>
    <t>21.545.371/0068-36</t>
  </si>
  <si>
    <t>21.545.371/0069-17</t>
  </si>
  <si>
    <t>21.545.371/0070-50</t>
  </si>
  <si>
    <t>21.545.371/0071-31</t>
  </si>
  <si>
    <t>21.545.371/0072-12</t>
  </si>
  <si>
    <t>21.545.371/0073-01</t>
  </si>
  <si>
    <t>21.545.371/0075-65</t>
  </si>
  <si>
    <t>21.545.371/0076-46</t>
  </si>
  <si>
    <t>21.545.371/0077-27</t>
  </si>
  <si>
    <t>21.545.371/0078-08</t>
  </si>
  <si>
    <t>21.545.371/0079-99</t>
  </si>
  <si>
    <t>21.545.371/0080-22</t>
  </si>
  <si>
    <t>21.545.371/0081-03</t>
  </si>
  <si>
    <t>21.545.371/0082-94</t>
  </si>
  <si>
    <t>21.545.371/0083-75</t>
  </si>
  <si>
    <t>21.545.371/0084-56</t>
  </si>
  <si>
    <t>21.545.371/0085-37</t>
  </si>
  <si>
    <t>21.545.371/0086-18</t>
  </si>
  <si>
    <t>Viação Rio Doce LTDA</t>
  </si>
  <si>
    <t>19.632.116/0001-71</t>
  </si>
  <si>
    <t>2016.01.0148</t>
  </si>
  <si>
    <t>América - Iniciação ao Voleibol</t>
  </si>
  <si>
    <t>21.074.927/0001-46</t>
  </si>
  <si>
    <t>Café Três Corações S.A</t>
  </si>
  <si>
    <t>17.467.515/0001-07</t>
  </si>
  <si>
    <t>2015.01.0338</t>
  </si>
  <si>
    <t>Final do Campeonato Mineiro Off Road</t>
  </si>
  <si>
    <t>MARLUVAS CALCADOS DE SEGURANCA LTDA</t>
  </si>
  <si>
    <t>19.653.054/0019-03</t>
  </si>
  <si>
    <t>2015.01.0099</t>
  </si>
  <si>
    <t>Esporte na Praça</t>
  </si>
  <si>
    <t>19.653.054/0020-47</t>
  </si>
  <si>
    <t>2015.01.0194</t>
  </si>
  <si>
    <t>Avança na Escola e na Bola</t>
  </si>
  <si>
    <t>19.638.657/0001-07</t>
  </si>
  <si>
    <t>Coleção Ind e Com de Info Tel e Eletr Ltda</t>
  </si>
  <si>
    <t>06.043.130/0001-98</t>
  </si>
  <si>
    <t>21.545.371/0008-03</t>
  </si>
  <si>
    <t>2015.01.0185</t>
  </si>
  <si>
    <t>Atletismo Usipa - Ano II</t>
  </si>
  <si>
    <t>SUPERMERCADO ESKYNAO LTDA</t>
  </si>
  <si>
    <t>25.994.179/0005-02</t>
  </si>
  <si>
    <t>2016.01.0181</t>
  </si>
  <si>
    <t>PIC Tênis – Formação e Rendimento</t>
  </si>
  <si>
    <t>17.300.278/0001-87</t>
  </si>
  <si>
    <t>Mapa B Com. de Calçados e Acessórios Ltda</t>
  </si>
  <si>
    <t>Supermercado Nova Europa LTDA</t>
  </si>
  <si>
    <t>23.805.419/0001-16</t>
  </si>
  <si>
    <t>2016.01.0178</t>
  </si>
  <si>
    <t>Santa Maria Esportiva</t>
  </si>
  <si>
    <t>18.299.453/0001-26</t>
  </si>
  <si>
    <t>23.805.419/0002-05</t>
  </si>
  <si>
    <t>Cantina Tia Eliana LTDA</t>
  </si>
  <si>
    <t>20.224.523/0001-29</t>
  </si>
  <si>
    <t>10.967.749/0008-32</t>
  </si>
  <si>
    <t>2017.01.0003</t>
  </si>
  <si>
    <t>Núcleo de Excelência Esportiva em Voleibol - NEEV Argos</t>
  </si>
  <si>
    <t>2016.01.0015</t>
  </si>
  <si>
    <t>ESCOLINHA DA ESSUBE</t>
  </si>
  <si>
    <t>21.003.503/0001-90</t>
  </si>
  <si>
    <t>MOREIRA E NASCIMENTO COMERCIO DE CALCADOS EIRELI</t>
  </si>
  <si>
    <t>25.943.044/0001-86</t>
  </si>
  <si>
    <t>Francian Comércio Eireli</t>
  </si>
  <si>
    <t>03.947.952/0001-05</t>
  </si>
  <si>
    <t>A Mundial Ferragens Ltda</t>
  </si>
  <si>
    <t>​​7132397885</t>
  </si>
  <si>
    <t>19.674.019/0008-18</t>
  </si>
  <si>
    <t>NEMAK ALUMINIO DO BRASIL LTDA</t>
  </si>
  <si>
    <t>04.721.073/0001-23</t>
  </si>
  <si>
    <t>2016.01.0083</t>
  </si>
  <si>
    <t>Bem Social - Esporte</t>
  </si>
  <si>
    <t>08.929.748/0003-47</t>
  </si>
  <si>
    <t>2016.01.0138</t>
  </si>
  <si>
    <t>Incluindo Campeões</t>
  </si>
  <si>
    <t>21.296.249/0001-66</t>
  </si>
  <si>
    <t>Usinas Siderurgicas de Minas Gerais S/A. Usiminas</t>
  </si>
  <si>
    <t>60.894.730/0025-82</t>
  </si>
  <si>
    <t>2016.01.0168</t>
  </si>
  <si>
    <t>Hand7 Vale do Aço</t>
  </si>
  <si>
    <t>04.880.922/0001-91</t>
  </si>
  <si>
    <t>KRUG BIER INDUSTRIA LTDA</t>
  </si>
  <si>
    <t>01.756.629/0001-29</t>
  </si>
  <si>
    <t>2016.01.0028</t>
  </si>
  <si>
    <t>Filhos do Vento</t>
  </si>
  <si>
    <t>10.990.787/0001-30</t>
  </si>
  <si>
    <t>2017.01.0010</t>
  </si>
  <si>
    <t>Saque Cidadão II</t>
  </si>
  <si>
    <t>2016.01.0134</t>
  </si>
  <si>
    <t>ATLETA OLYMPICO III</t>
  </si>
  <si>
    <t>Cemig Distribuição S.A.</t>
  </si>
  <si>
    <t>2017.01.0001</t>
  </si>
  <si>
    <t>Campeonato Estadual Sub-15, Sub-16 e Sub-17 de Voleibol Masculino</t>
  </si>
  <si>
    <t>2016.01.0071</t>
  </si>
  <si>
    <t>CAMPEONATOS ESTADUAIS de VOLEIBOL FEMININO</t>
  </si>
  <si>
    <t>2017.01.0006</t>
  </si>
  <si>
    <t>Avança Esporte II</t>
  </si>
  <si>
    <t>2015.01.0115</t>
  </si>
  <si>
    <t>CENTRO DE EDUCAÇÃO FISICA E FISIOTERAPIA DO UBERLÂNDIA ESPORTE CLUBE</t>
  </si>
  <si>
    <t>2015.01.0225</t>
  </si>
  <si>
    <t>VÔLEI SEM LIMITES</t>
  </si>
  <si>
    <t>18.715.383/0001-40</t>
  </si>
  <si>
    <t>2016.01.0099</t>
  </si>
  <si>
    <t>Festival da Bola</t>
  </si>
  <si>
    <t>Empresa de Cimentos Liz S.A.</t>
  </si>
  <si>
    <t>2016.01.0084</t>
  </si>
  <si>
    <t>Projeto Interação III</t>
  </si>
  <si>
    <t>2017.01.0005</t>
  </si>
  <si>
    <t>Mackenzie Voltado para o Futuro IV</t>
  </si>
  <si>
    <t>2016.01.0075</t>
  </si>
  <si>
    <t>Lafaiete Olímpica</t>
  </si>
  <si>
    <t>23.330.017/0001-02</t>
  </si>
  <si>
    <t>2016.01.0014</t>
  </si>
  <si>
    <t>Nas Montanhas de Minas - MountainBike II</t>
  </si>
  <si>
    <t>Citic Hic Brasil serviços técnicos de equipamentos de mineração ltda</t>
  </si>
  <si>
    <t>13.956.186/0002-80</t>
  </si>
  <si>
    <t>2017.01.0032</t>
  </si>
  <si>
    <t>Ginástica de Trampolim Contagem</t>
  </si>
  <si>
    <t>04.682.734/0001-59</t>
  </si>
  <si>
    <t>UPSIDE DISTRIBUICAO DE ALIMENTOS LTDA</t>
  </si>
  <si>
    <t>10.705.501/0002-08</t>
  </si>
  <si>
    <t>2015.01.0299</t>
  </si>
  <si>
    <t>Ciclismo em Minas Gerais</t>
  </si>
  <si>
    <t>08.403.417/0001-07</t>
  </si>
  <si>
    <t>2015.01.0073</t>
  </si>
  <si>
    <t>COPA FECEMG</t>
  </si>
  <si>
    <t>17.471.095/0001-24</t>
  </si>
  <si>
    <t>Metta Equipamentos Elétricos Ltda</t>
  </si>
  <si>
    <t>25.176.116/0001-07</t>
  </si>
  <si>
    <t>2017.01.0020</t>
  </si>
  <si>
    <t>Desenvolvendo Atletas Sub 19 - Ano II</t>
  </si>
  <si>
    <t>CEMIG GERAÇÃO E TRANSMISSÃO S/A</t>
  </si>
  <si>
    <t>2017.01.0021</t>
  </si>
  <si>
    <t>Lavras Vôlei</t>
  </si>
  <si>
    <t>07.905.127/0001-07</t>
  </si>
  <si>
    <t>2017.01.0044</t>
  </si>
  <si>
    <t>Minas em busca do pódio – 01</t>
  </si>
  <si>
    <t>2016.01.0034</t>
  </si>
  <si>
    <t>Minas Fórmula3</t>
  </si>
  <si>
    <t>2017.01.0025</t>
  </si>
  <si>
    <t>Atos Futebol de Formação – 1º Edição</t>
  </si>
  <si>
    <t>12.566.974/0001-16</t>
  </si>
  <si>
    <t>2017.01.0035</t>
  </si>
  <si>
    <t>Taça das Favelas MG</t>
  </si>
  <si>
    <t>07.648.380/0001-14</t>
  </si>
  <si>
    <t>LM COMERCIAL E DISTRIBUIDORA LTDA</t>
  </si>
  <si>
    <t>70.963.418/0001-80</t>
  </si>
  <si>
    <t>2017.01.0002</t>
  </si>
  <si>
    <t>Montes Claros Vôlei Ano III</t>
  </si>
  <si>
    <t>SUPERMERCADO CARROSSEL LTDA</t>
  </si>
  <si>
    <t>17.943.291/0003-16</t>
  </si>
  <si>
    <t>2017.01.0017</t>
  </si>
  <si>
    <t>Campeonato Sul Mineiro de Voleibol</t>
  </si>
  <si>
    <t>02.277.737/0001-81</t>
  </si>
  <si>
    <t>17.943.291/0002-35</t>
  </si>
  <si>
    <t>17.943.291/0001-54</t>
  </si>
  <si>
    <t>17.943.291/0004-05</t>
  </si>
  <si>
    <t>2016.01.0143</t>
  </si>
  <si>
    <t>Ecomov Natação Ano III</t>
  </si>
  <si>
    <t>2017.01.0210</t>
  </si>
  <si>
    <t>21.545.371/0002-00</t>
  </si>
  <si>
    <t>2017.01.0007</t>
  </si>
  <si>
    <t>Futebol - Bola Preta</t>
  </si>
  <si>
    <t>09.159.597/0001-96</t>
  </si>
  <si>
    <t>21.545.371/0088-80</t>
  </si>
  <si>
    <t>21.545.371/0089-60</t>
  </si>
  <si>
    <t>21.545.371/0090-02</t>
  </si>
  <si>
    <t>21.545.371/0092-66</t>
  </si>
  <si>
    <t>21.545.371/0091-85</t>
  </si>
  <si>
    <t>2017.01.0011</t>
  </si>
  <si>
    <t>Projeto Ajudôu Ano III</t>
  </si>
  <si>
    <t>2017.01.0056</t>
  </si>
  <si>
    <t>Ipatinga 5.4</t>
  </si>
  <si>
    <t>2017.01.0084</t>
  </si>
  <si>
    <t>Tropical, Fazendo Campeões no Futsal! 3</t>
  </si>
  <si>
    <t>2017.01.0019</t>
  </si>
  <si>
    <t>Formação e Desenvolvimento de Atletas do Futsal - Ano III</t>
  </si>
  <si>
    <t>2017.01.0276</t>
  </si>
  <si>
    <t>Campeonato Sul-americano de Voleibol Feminino</t>
  </si>
  <si>
    <t>2017.01.0009</t>
  </si>
  <si>
    <t>Nadar para o Futuro II</t>
  </si>
  <si>
    <t>VALEMASSA INDUSTRIA E COMERCIO DE ARGAMASSAS LTDA</t>
  </si>
  <si>
    <t>00.603.915/0001-91</t>
  </si>
  <si>
    <t>BARUQUE DISTRIBUIDORA DE COSMÉTICOS</t>
  </si>
  <si>
    <t>12.218.449/0002-90</t>
  </si>
  <si>
    <t>SILVERIO E SIMOES DISTRIBUIÇÃO LTDA</t>
  </si>
  <si>
    <t>10.415.809/0001-38</t>
  </si>
  <si>
    <t>2017.01.0077</t>
  </si>
  <si>
    <t>Argos Esportes</t>
  </si>
  <si>
    <t>2017.01.0125</t>
  </si>
  <si>
    <t>Circuito Mineiro de Xadrez Escolar Mentes Brilhantes</t>
  </si>
  <si>
    <t>EMBASIL EMBALAGENS SIDERÚRGICAS LTDA.</t>
  </si>
  <si>
    <t>17.109.372/0001-53</t>
  </si>
  <si>
    <t>2016.01.0035</t>
  </si>
  <si>
    <t>Correr, manipular e equilibrar: desenvolvendo habilidades em autistas por meio de um programa transdisciplinar.</t>
  </si>
  <si>
    <t>2016.01.0098</t>
  </si>
  <si>
    <t>Festival de Esportes</t>
  </si>
  <si>
    <t>2017.01.0115</t>
  </si>
  <si>
    <t>CDDU Formando Campeões no esporte e na vida.</t>
  </si>
  <si>
    <t>10.727.242/0001-35</t>
  </si>
  <si>
    <t>2017.01.0160</t>
  </si>
  <si>
    <t>Craques da ESSUBE</t>
  </si>
  <si>
    <t>2015.01.0120</t>
  </si>
  <si>
    <t>Esportes - Um fio de esperança</t>
  </si>
  <si>
    <t>2017.01.0024</t>
  </si>
  <si>
    <t>Juiz de Fora Vôlei – temporada 17\18 – Equipe Multiprofissional</t>
  </si>
  <si>
    <t>23.179.643/0001-40</t>
  </si>
  <si>
    <t>2017.01.0095</t>
  </si>
  <si>
    <t>CAMPEONATO MINEIRO SUB 20 2018</t>
  </si>
  <si>
    <t>2017.01.0116</t>
  </si>
  <si>
    <t>A Bola e o Sonho</t>
  </si>
  <si>
    <t>2017.01.0126</t>
  </si>
  <si>
    <t>Base Campeã III</t>
  </si>
  <si>
    <t>2017.01.0128</t>
  </si>
  <si>
    <t>Equipe Trilhar III</t>
  </si>
  <si>
    <t>Oliveira Textil Ltda</t>
  </si>
  <si>
    <t>03.986.104/0001-05</t>
  </si>
  <si>
    <t>2016.01.0164</t>
  </si>
  <si>
    <t>Sub 15 e sub 17</t>
  </si>
  <si>
    <t>19.693.837/0001-91</t>
  </si>
  <si>
    <t>2017.01.0271</t>
  </si>
  <si>
    <t>ATLETA OLYMPICO IV</t>
  </si>
  <si>
    <t>2017.01.0272</t>
  </si>
  <si>
    <t>ATLETA OLYMPICO V</t>
  </si>
  <si>
    <t>2016.01.0037</t>
  </si>
  <si>
    <t>Kart Gerais</t>
  </si>
  <si>
    <t>21.269.434/0001-61</t>
  </si>
  <si>
    <t>Intercast S/A</t>
  </si>
  <si>
    <t>SBAMTUBOS IND. COM. LTDA</t>
  </si>
  <si>
    <t>03.991.987/0001-41</t>
  </si>
  <si>
    <t>MINAS GUSA SIDERURGIA EIRELI</t>
  </si>
  <si>
    <t>05.456.420/0001-09</t>
  </si>
  <si>
    <t>2016.01.0089</t>
  </si>
  <si>
    <t>ESPORTE RADICAL ADAPTADO</t>
  </si>
  <si>
    <t>17.221.615/0001-40</t>
  </si>
  <si>
    <t>INDUSTRIA DE FORJADOS SAO ROMAO LTDA</t>
  </si>
  <si>
    <t>16.725.848/0001-18</t>
  </si>
  <si>
    <t>2016.01.0106</t>
  </si>
  <si>
    <t>SELEÇÃO MINEIRA DE HIPISMO I</t>
  </si>
  <si>
    <t>16.871.212/0001-84</t>
  </si>
  <si>
    <t>LABORATORIO MELPOEJO LTDA</t>
  </si>
  <si>
    <t>21.549.522/0001-17</t>
  </si>
  <si>
    <t>2017.01.0045</t>
  </si>
  <si>
    <t>Minas em busca do pódio – 02</t>
  </si>
  <si>
    <t>2017.01.0076</t>
  </si>
  <si>
    <t>Núcleo de Excelência Esportiva em Voleibol - NEEV Argos II</t>
  </si>
  <si>
    <t>2017.01.0079</t>
  </si>
  <si>
    <t>ESCOLINHA DA ESSUBE ANO II</t>
  </si>
  <si>
    <t>2017.01.0093</t>
  </si>
  <si>
    <t>ESCOLA UNIFEMM DE VOLEIBOL</t>
  </si>
  <si>
    <t>2017.01.0094</t>
  </si>
  <si>
    <t>CRAQUES DO FUTURO II</t>
  </si>
  <si>
    <t>2017.01.0121</t>
  </si>
  <si>
    <t>Luca Mauro Miguel - Kart 2018</t>
  </si>
  <si>
    <t>USINA DELTA S.A.</t>
  </si>
  <si>
    <t>13.537.735/0002-81</t>
  </si>
  <si>
    <t>REAL FURGÕES LTDA</t>
  </si>
  <si>
    <t>21.804.463/0002-67</t>
  </si>
  <si>
    <t>2017.01.0242</t>
  </si>
  <si>
    <t>Circuito Mineiro de Trekking de Regularidade- MOEDA / SABARÁ</t>
  </si>
  <si>
    <t>Circuito Mineiro de Trekking de Regularidade - SABARÁ</t>
  </si>
  <si>
    <t>2017.01.0270</t>
  </si>
  <si>
    <t>Formação de atletas de handebol</t>
  </si>
  <si>
    <t>Votorantim Metais Zinco S.A</t>
  </si>
  <si>
    <t>42.416.651/0001-07</t>
  </si>
  <si>
    <t>2017.01.0289</t>
  </si>
  <si>
    <t>ESCOLA DE ESPORTES - FUTEBOL GOL DE LETRA</t>
  </si>
  <si>
    <t>2017.01.0291</t>
  </si>
  <si>
    <t>Núcleo Esportivo da ABESC</t>
  </si>
  <si>
    <t>2017.01.0256</t>
  </si>
  <si>
    <t>Vida &amp; Volei</t>
  </si>
  <si>
    <t>2017.01.0263</t>
  </si>
  <si>
    <t>Centro de Atividades Mais Vôlei</t>
  </si>
  <si>
    <t>2017.01.0237</t>
  </si>
  <si>
    <t>Uberlândia Social</t>
  </si>
  <si>
    <t>13.291.099/0001-70</t>
  </si>
  <si>
    <t>Minas Indústria e Comércio de EPS EIRELI</t>
  </si>
  <si>
    <t>08.051.917/0001-27</t>
  </si>
  <si>
    <t>2017.01.0279</t>
  </si>
  <si>
    <t>BMX, SAÚDE &amp; EQUILÍBRIO III</t>
  </si>
  <si>
    <t>PANASONIC DO BRASIL LTDA</t>
  </si>
  <si>
    <t>04.403.408/0013-07</t>
  </si>
  <si>
    <t>2017.01.0119</t>
  </si>
  <si>
    <t>2º CAMPEONATO INTER-ESCOLAR DE FUTSAL NOTA 10</t>
  </si>
  <si>
    <t>2017.01.0144</t>
  </si>
  <si>
    <t>Filhos do Vento II</t>
  </si>
  <si>
    <t>2016.01.0171</t>
  </si>
  <si>
    <t>Comunidade em Ação</t>
  </si>
  <si>
    <t>Campo Bom Indústria, Comércio, Importação e Exportação Ltda</t>
  </si>
  <si>
    <t>17.972.035/0001-95</t>
  </si>
  <si>
    <t>2017.01.0039</t>
  </si>
  <si>
    <t>Juiz de Fora Vôlei – temporada 17\18– Participação em competições</t>
  </si>
  <si>
    <t>2017.01.0152</t>
  </si>
  <si>
    <t>Triathlon - Minas para o mundo</t>
  </si>
  <si>
    <t>2017.01.0226</t>
  </si>
  <si>
    <t>Projeto Caminho Suave Ano II</t>
  </si>
  <si>
    <t>2017.01.0245</t>
  </si>
  <si>
    <t>Academia do Skate - Etapa III</t>
  </si>
  <si>
    <t xml:space="preserve">33.200.056/0101-01 </t>
  </si>
  <si>
    <t>2017.01.0248</t>
  </si>
  <si>
    <t>Academia do Skate - Etapa IV</t>
  </si>
  <si>
    <t>2017.01.0323</t>
  </si>
  <si>
    <t>Preparação, Acompanhamento e Participação da Seleção Mineira Infanto Juvenil, na Copa das Federações de Tênis</t>
  </si>
  <si>
    <t>18.030.692/0001-86</t>
  </si>
  <si>
    <t>COOP CONSUMO DOS EMPREGADOS DA USIMINAS LTDA</t>
  </si>
  <si>
    <t>19.860.683/0003-47</t>
  </si>
  <si>
    <t>2016.01.0144</t>
  </si>
  <si>
    <t>Futebol de Formação</t>
  </si>
  <si>
    <t>24.735.169/0001-58</t>
  </si>
  <si>
    <t>2016.01.0157</t>
  </si>
  <si>
    <t>FMJ nos Brasileiros de Judô - 2017</t>
  </si>
  <si>
    <t>Organização Verdemar Ltda</t>
  </si>
  <si>
    <t>65.124.307/0003-01</t>
  </si>
  <si>
    <t>65.124.307/0007-35</t>
  </si>
  <si>
    <t>65.124.307/0008-16</t>
  </si>
  <si>
    <t>65.124.307/0017-07</t>
  </si>
  <si>
    <t>2017.01.0018</t>
  </si>
  <si>
    <t>Desenvolvimento de Atletas do Tênis para o Alto Rendimento - Ano IV</t>
  </si>
  <si>
    <t>2017.01.0030</t>
  </si>
  <si>
    <t>Formação e Desenvolvimento de Atletas do Voleibol Masculino - Sub 15 à 19 - ANO II</t>
  </si>
  <si>
    <t>2017.01.0033</t>
  </si>
  <si>
    <t>Formação e Desenvolvimento de Atletas do Basquete - Ano IV</t>
  </si>
  <si>
    <t>2017.01.0034</t>
  </si>
  <si>
    <t>Formação e Desenvolvimento de Atletas do Voleibol Feminino - Sub 21 – Ano III</t>
  </si>
  <si>
    <t>Formação e Desenvolvimento de Atletas do Voleibol Feminino - do Sub 14 até Sub 21 – Ano III</t>
  </si>
  <si>
    <t>2017.01.0087</t>
  </si>
  <si>
    <t>Novos Horizontes Futebol Clube</t>
  </si>
  <si>
    <t>02.581.279/0001-70</t>
  </si>
  <si>
    <t>71.385.637/0009-49</t>
  </si>
  <si>
    <t>FAGOR EDERLAN BRASILEIRA AUTO PEÇAS LTDA</t>
  </si>
  <si>
    <t>61.082.723/0001-71</t>
  </si>
  <si>
    <t>2017.01.0117</t>
  </si>
  <si>
    <t>1ª ESCOLA DE JUDO DE EXTREMA- JUDOEX NOTA 10</t>
  </si>
  <si>
    <t>REFRIGERANTES DO TRIANGULO LTDA.</t>
  </si>
  <si>
    <t>25.759.366/0001-70</t>
  </si>
  <si>
    <t>2017.01.0120</t>
  </si>
  <si>
    <t>Liga de Basquete do Triângulo</t>
  </si>
  <si>
    <t>08.707.709/0001-33</t>
  </si>
  <si>
    <t>2017.01.0166</t>
  </si>
  <si>
    <t>Taekwondo Escolar IV</t>
  </si>
  <si>
    <t>2017.01.0167</t>
  </si>
  <si>
    <t>Taekwondo Iniciação IV</t>
  </si>
  <si>
    <t>2017.01.0206</t>
  </si>
  <si>
    <t>FORMAÇÃO KARATÊ CAMPEÃO</t>
  </si>
  <si>
    <t>13.163.185/0001-05</t>
  </si>
  <si>
    <t>BEM BRASIL ALIMENTOS LTDA</t>
  </si>
  <si>
    <t>2017.01.0213</t>
  </si>
  <si>
    <t>Taekwondo + Escola = Inclusão Social</t>
  </si>
  <si>
    <t>06.234.087/0001-48</t>
  </si>
  <si>
    <t>7131214­34</t>
  </si>
  <si>
    <t>2017.01.0228</t>
  </si>
  <si>
    <t>Núcleo Esportivo - ano II</t>
  </si>
  <si>
    <t>A MUNDIAL FERRAGENS LTDA</t>
  </si>
  <si>
    <t>19.674.019/0002-22</t>
  </si>
  <si>
    <t>19.674.019/0004-94</t>
  </si>
  <si>
    <t>TRIGOLEVE INDUSTRIA E COMERCIO LTDA</t>
  </si>
  <si>
    <t>01.524.963/0004-08</t>
  </si>
  <si>
    <t>01.524.963/0001-57</t>
  </si>
  <si>
    <t>FÁBRICA DE PRODUTOS ALIMENTÍCIOS EMBOABAS LTDA</t>
  </si>
  <si>
    <t>22.465.520/0001-02</t>
  </si>
  <si>
    <t>BK BRASIL OPERAÇÃO E ASSESSORIA A RESTAURANTES S.A</t>
  </si>
  <si>
    <t>13.574.594/0147-31</t>
  </si>
  <si>
    <t>2017.01.0315</t>
  </si>
  <si>
    <t>Circuito Mineiro de Trekking de Regularidade - OURO BRANCO / BELO HORIZONTE</t>
  </si>
  <si>
    <t>Circuito Mineiro de Trekking de Regularidade - SETE LAGOAS / BELO HORIZONTE</t>
  </si>
  <si>
    <t>08.222.902/0001-84</t>
  </si>
  <si>
    <t>13.574.594/0309-31</t>
  </si>
  <si>
    <t>13.574.594/0305-08</t>
  </si>
  <si>
    <t>13.574.594/0301-84</t>
  </si>
  <si>
    <t>13.574.594/0275-58</t>
  </si>
  <si>
    <t>13.574.594/0332-80</t>
  </si>
  <si>
    <t>13.574.594/0293-30</t>
  </si>
  <si>
    <t>13.574.594/0298-44</t>
  </si>
  <si>
    <t>13.574.594/0339-57</t>
  </si>
  <si>
    <t>13.574.594/0337-95</t>
  </si>
  <si>
    <t>13.574.594/0344-14</t>
  </si>
  <si>
    <t>13.574.594/0375-10</t>
  </si>
  <si>
    <t>13.574.594/0380-88</t>
  </si>
  <si>
    <t>13.574.594/0388-35</t>
  </si>
  <si>
    <t>13.574.594/0411-19</t>
  </si>
  <si>
    <t>13.574.594/0407-32</t>
  </si>
  <si>
    <t>13.574.594/0428-67</t>
  </si>
  <si>
    <t>13.574.594/0535-59</t>
  </si>
  <si>
    <t>13.574.594/0529-00</t>
  </si>
  <si>
    <t>13.574.594/0528-20</t>
  </si>
  <si>
    <t>13.574.594/0562-21</t>
  </si>
  <si>
    <t>13.574.594/0527-49</t>
  </si>
  <si>
    <t>13.574.594/0551-79</t>
  </si>
  <si>
    <t>13.574.594/0585-18</t>
  </si>
  <si>
    <t>13.574.594/0596-70</t>
  </si>
  <si>
    <t>13.574.594/0669-60</t>
  </si>
  <si>
    <t>13.574.594/0671-85</t>
  </si>
  <si>
    <t>2018.02.0001</t>
  </si>
  <si>
    <t>Esporte Cidadão - Santos Dumont</t>
  </si>
  <si>
    <t>2018.02.0004</t>
  </si>
  <si>
    <t>MACKENZIE VOLTADO PARA O FUTURO V</t>
  </si>
  <si>
    <t xml:space="preserve">AMBEV S.A </t>
  </si>
  <si>
    <t>2016.01.0119</t>
  </si>
  <si>
    <t>USIPA - CELEIRO DE TALENTOS</t>
  </si>
  <si>
    <t>MALHARIA RIKAM LTDA</t>
  </si>
  <si>
    <t>21.554.431/0001-70</t>
  </si>
  <si>
    <t>2017.01.0046</t>
  </si>
  <si>
    <t>Minas em busca do pódio – 03</t>
  </si>
  <si>
    <t>2017.01.0070</t>
  </si>
  <si>
    <t>Centro de Treinamento de Futebol</t>
  </si>
  <si>
    <t>2017.01.0182</t>
  </si>
  <si>
    <t>Paragliding World Cup - Brazil 2019</t>
  </si>
  <si>
    <t>2017.01.0188</t>
  </si>
  <si>
    <t>Conexão SK8</t>
  </si>
  <si>
    <t>2017.01.0235</t>
  </si>
  <si>
    <t>Ollie Olímpico</t>
  </si>
  <si>
    <t>2017.01.0236</t>
  </si>
  <si>
    <t>Copa Sul Minas de Futebol de Campo</t>
  </si>
  <si>
    <t>Copa Infanto-Juvenil de Futebol de Campo</t>
  </si>
  <si>
    <t>19.851.489/0001-33</t>
  </si>
  <si>
    <t>VIAÇÃO PÁSSARO VERDE LTDA</t>
  </si>
  <si>
    <t>2017.01.0318</t>
  </si>
  <si>
    <t>Flip Escolar: Edição I</t>
  </si>
  <si>
    <t>10.365.918/0001-98</t>
  </si>
  <si>
    <t>2017.01.0319</t>
  </si>
  <si>
    <t>Flip Escolar - Edição II</t>
  </si>
  <si>
    <t>2018.02.0007</t>
  </si>
  <si>
    <t>2018.02.0019</t>
  </si>
  <si>
    <t>2018.02.0033</t>
  </si>
  <si>
    <t>Vida &amp; Volei - Inserção social e qualidade de vida</t>
  </si>
  <si>
    <t>2017.01.0223</t>
  </si>
  <si>
    <t>Atletismo Usipa Ano III</t>
  </si>
  <si>
    <t>2018.02.0006</t>
  </si>
  <si>
    <t>2017.01.0132</t>
  </si>
  <si>
    <t>Uberlândia Vôlei - Ano II</t>
  </si>
  <si>
    <t>2018.02.0003</t>
  </si>
  <si>
    <t>Esporte Cidadão - Carbonita</t>
  </si>
  <si>
    <t>AGUA MINERAL VIVA LTDA</t>
  </si>
  <si>
    <t>33828592 68</t>
  </si>
  <si>
    <t>21.341.540/0001-09</t>
  </si>
  <si>
    <t>2018.02.0034</t>
  </si>
  <si>
    <t>Formação e Desenvolvimento de Atletas da Natação</t>
  </si>
  <si>
    <t>2017.01.0214</t>
  </si>
  <si>
    <t>Oficinas Esportivas Querubins</t>
  </si>
  <si>
    <t>03.396.776/0001-60</t>
  </si>
  <si>
    <t>2017.01.0058</t>
  </si>
  <si>
    <t>Ecomov Voleibol Ano IV</t>
  </si>
  <si>
    <t>2017.01.0022</t>
  </si>
  <si>
    <t>Ipon Social Ano II</t>
  </si>
  <si>
    <t>2018.02.0002</t>
  </si>
  <si>
    <t>Avança Esporte III</t>
  </si>
  <si>
    <t>2018.02.0005</t>
  </si>
  <si>
    <t>NADAR PARA O FUTURO III</t>
  </si>
  <si>
    <t>2017.01.0041</t>
  </si>
  <si>
    <t>Campeonato Municipal de Futebol - categorias infantil, juvenil e juniores</t>
  </si>
  <si>
    <t>2017.01.0298</t>
  </si>
  <si>
    <t>SESI - JUNTOS SOMOS MAIS FORTES</t>
  </si>
  <si>
    <t>Organização Verde Mar Ltda.</t>
  </si>
  <si>
    <t>65.124.307/0001-40</t>
  </si>
  <si>
    <t>Organização Verde Mar Ltda</t>
  </si>
  <si>
    <t>65.124.307/0002-20</t>
  </si>
  <si>
    <t>65.124.307/0020-02</t>
  </si>
  <si>
    <t>65.124.307/0019-79</t>
  </si>
  <si>
    <t>2018.02.0022</t>
  </si>
  <si>
    <t>Futebol Campeão</t>
  </si>
  <si>
    <t>2017.01.0327</t>
  </si>
  <si>
    <t>PARQUE BIKE</t>
  </si>
  <si>
    <t>2017.01.0287</t>
  </si>
  <si>
    <t>OFICINAS ESPORTIVAS SAÚDE &amp; EQUILÍBRIO</t>
  </si>
  <si>
    <t>2018.02.0011</t>
  </si>
  <si>
    <t>Craques da ESSUBE Ano II</t>
  </si>
  <si>
    <t>2017.01.0091</t>
  </si>
  <si>
    <t>MENINAS DE OURO - ANO II</t>
  </si>
  <si>
    <t>ZANDONAIDE MATERIAIS PARA CONSTRUCOES LTDA</t>
  </si>
  <si>
    <t>18.580.456/0001-33</t>
  </si>
  <si>
    <t>Distribuidora Cummins Minas Ltda</t>
  </si>
  <si>
    <t>19.859.784/0001-36</t>
  </si>
  <si>
    <t>65.124.307/0004-92</t>
  </si>
  <si>
    <t>2017.01.0302</t>
  </si>
  <si>
    <t>14º Encontro de Escolas de Futebol do Norte de Minas Gerais</t>
  </si>
  <si>
    <t>06.283.227/0001-78</t>
  </si>
  <si>
    <t>65.124.307/0006-54</t>
  </si>
  <si>
    <t>65.124.307/0011-11</t>
  </si>
  <si>
    <t>65.124.307/0016-26</t>
  </si>
  <si>
    <t>65.124.307/0018-98</t>
  </si>
  <si>
    <t>65.124.307/0021-93</t>
  </si>
  <si>
    <t>MG Óxidos Mineração Ltda</t>
  </si>
  <si>
    <t>25.462.356/0002-59</t>
  </si>
  <si>
    <t>2017.01.0177</t>
  </si>
  <si>
    <t>Hand7 Vale do Aço Equipes de formação</t>
  </si>
  <si>
    <t>HAND7 VALE DO AÇO Equipes de formação</t>
  </si>
  <si>
    <t>Francofer Produtos Siderúrgicos Ltda</t>
  </si>
  <si>
    <t>20.860.656/0001-91</t>
  </si>
  <si>
    <t>Usinas Siderúrgicas de Minas Gerais S.A. - Usiminas</t>
  </si>
  <si>
    <t>2017.01.0123</t>
  </si>
  <si>
    <t>Escola de Esportes - Ano I</t>
  </si>
  <si>
    <t>Mart Minas Distribuição Ltda</t>
  </si>
  <si>
    <t>Atleta Olympico IV</t>
  </si>
  <si>
    <t>2018.02.0023</t>
  </si>
  <si>
    <t>Saque Cidadão III</t>
  </si>
  <si>
    <t>Campeonato Sul-Americano de Voleibol Feminino</t>
  </si>
  <si>
    <t>Dexplo Distribuidora de Explosivos e Ferragens Ltda</t>
  </si>
  <si>
    <t>21.254.180/0001-08</t>
  </si>
  <si>
    <t>2018.03.0029</t>
  </si>
  <si>
    <t>Futebol de Base</t>
  </si>
  <si>
    <t>18.310.094/0001-60</t>
  </si>
  <si>
    <t>FUNDIÇÃO ARAGUAIA LTDA</t>
  </si>
  <si>
    <t>19.931.971/0001-83</t>
  </si>
  <si>
    <t>2017.01.0187</t>
  </si>
  <si>
    <t>Envelhecimento Saudável II</t>
  </si>
  <si>
    <t>FUNDIMIG EIRELI</t>
  </si>
  <si>
    <t>17.381.542/0001-54</t>
  </si>
  <si>
    <t>17.381.542/0002-35</t>
  </si>
  <si>
    <t>COMERCIAL GONCALVES LTDA</t>
  </si>
  <si>
    <t>19.250.984/0004-30</t>
  </si>
  <si>
    <t>COMPANHIA SIDERÚRGICA NACIONAL</t>
  </si>
  <si>
    <t>33.042.730/0067-30</t>
  </si>
  <si>
    <t>2017.01.0250</t>
  </si>
  <si>
    <t>Projeto Escola de Esportes</t>
  </si>
  <si>
    <t>20.920.575/0001-30</t>
  </si>
  <si>
    <t>Agfer Ferro e Aço LTDA</t>
  </si>
  <si>
    <t xml:space="preserve">24.041.261/0001-18 </t>
  </si>
  <si>
    <t>2017.01.0244</t>
  </si>
  <si>
    <t>Circuito Mineiro de Trekking de Regularidade - Florestal / Congonhas</t>
  </si>
  <si>
    <t>Circuito Mineiro de Trekking de Regularidade</t>
  </si>
  <si>
    <t>BK BRASIL OPERACAO E ASSESSORIA A RESTAURANTES S.A.</t>
  </si>
  <si>
    <t>13.574.594/0759-51</t>
  </si>
  <si>
    <t>BK BRASIL OPERACAO E ASSESSORIA A RESTAURANTES S.A</t>
  </si>
  <si>
    <t>13.574.594/0815-01</t>
  </si>
  <si>
    <t>13.574.594/0814-12</t>
  </si>
  <si>
    <t>13.574.594/0944-09</t>
  </si>
  <si>
    <t>13.574.594/0948-24</t>
  </si>
  <si>
    <t>13.574.594/0929-61</t>
  </si>
  <si>
    <t>13.574.594/0935-00</t>
  </si>
  <si>
    <t>13.574.594/0951-20</t>
  </si>
  <si>
    <t>13.574.594/0925-38</t>
  </si>
  <si>
    <t>13.574.594/0919-90</t>
  </si>
  <si>
    <t>13.574.594/0946-62</t>
  </si>
  <si>
    <t>13.574.594/0937-71</t>
  </si>
  <si>
    <t>13.574.594/0938-52</t>
  </si>
  <si>
    <t>13.574.594/0926-19</t>
  </si>
  <si>
    <t>13.574.594/0945-81</t>
  </si>
  <si>
    <t>13.574.594/0924-57</t>
  </si>
  <si>
    <t>13.574.594/0923-76</t>
  </si>
  <si>
    <t>13.574.594/0940-77</t>
  </si>
  <si>
    <t>13.574.594/0941-58</t>
  </si>
  <si>
    <t>13.574.594/0931-86</t>
  </si>
  <si>
    <t>13.574.594/0928-80</t>
  </si>
  <si>
    <t>13.574.594/0933-48</t>
  </si>
  <si>
    <t>13.574.594/0930-03</t>
  </si>
  <si>
    <t>13.574.594/0936-90</t>
  </si>
  <si>
    <t>13.574.594/0966-06</t>
  </si>
  <si>
    <t>13.574.594/0947-43</t>
  </si>
  <si>
    <t>13.574.594/0932-67</t>
  </si>
  <si>
    <t>13.574.594/0942-39</t>
  </si>
  <si>
    <t>13.574.594/0939-33</t>
  </si>
  <si>
    <t>13.574.594/0921-04</t>
  </si>
  <si>
    <t>13.574.594/0922-95</t>
  </si>
  <si>
    <t>13.574.594/0927-08</t>
  </si>
  <si>
    <t>13.574.594/0934-29</t>
  </si>
  <si>
    <t>13.574.594/0915-66</t>
  </si>
  <si>
    <t>2017.01.0247</t>
  </si>
  <si>
    <t>Circuito Mineiro de Trekking de Regularidade - Mateus Leme / Santa  Maria de Itabira</t>
  </si>
  <si>
    <t>Circuito Mineiro de Trekking de Regularidade - Mateus Leme / Santa Maria de Itabira</t>
  </si>
  <si>
    <t>17475 2</t>
  </si>
  <si>
    <t>Siderurgica Itabirito LTDA</t>
  </si>
  <si>
    <t>02.702.798/0001-49</t>
  </si>
  <si>
    <t>2017.01.0284</t>
  </si>
  <si>
    <t>Copa de Futebol Amador de Itacarambi</t>
  </si>
  <si>
    <t>TORNEIO REGIONAL DE FUTEBOL SOCIETY DE ITACARAMBI</t>
  </si>
  <si>
    <t>18.283.101/0001-82</t>
  </si>
  <si>
    <t>VIACAO PRESIDENTE LTDA</t>
  </si>
  <si>
    <t>62592885 33</t>
  </si>
  <si>
    <t>18.527.671/0001-70</t>
  </si>
  <si>
    <t>2018.02.0009</t>
  </si>
  <si>
    <t>Eagles Futebol Americano Sub 19</t>
  </si>
  <si>
    <t>Eagles Futebol Americano</t>
  </si>
  <si>
    <t>23.270.413/0001-91</t>
  </si>
  <si>
    <t>Viação Platina Ltda</t>
  </si>
  <si>
    <t>25.431.016/0001-80</t>
  </si>
  <si>
    <t>2018.03.0039</t>
  </si>
  <si>
    <t>Galo – Futebol feminino</t>
  </si>
  <si>
    <t>17.217.977/0001-68</t>
  </si>
  <si>
    <t>2018.02.0050</t>
  </si>
  <si>
    <t>CAMPEONATO MINEIRO SUB 20 - 2019</t>
  </si>
  <si>
    <t>2018.02.0053</t>
  </si>
  <si>
    <t>NEEV Argos Sub 17</t>
  </si>
  <si>
    <t>NEEV Argos Sub 16 / Sub 17</t>
  </si>
  <si>
    <t>PATRUS TRANSPORTES URGENTES LTDA</t>
  </si>
  <si>
    <t>17.463.456/0009-48</t>
  </si>
  <si>
    <t>2018.03.0035</t>
  </si>
  <si>
    <t>Caminhada Up and Down</t>
  </si>
  <si>
    <t>23.684.121/0001-03</t>
  </si>
  <si>
    <t>17.463.456/0011-62</t>
  </si>
  <si>
    <t>17.463.456/0012-43</t>
  </si>
  <si>
    <t>17.463.456/0013-24</t>
  </si>
  <si>
    <t>17.463.456/0032-97</t>
  </si>
  <si>
    <t>17.463.456/0036-10</t>
  </si>
  <si>
    <t>2018.02.0031</t>
  </si>
  <si>
    <t>VIDA &amp; VOLEI DE BASE - INSERÇÃO SOCIAL</t>
  </si>
  <si>
    <t>2018.02.0024</t>
  </si>
  <si>
    <t>Base Campeã IV</t>
  </si>
  <si>
    <t>2018.02.0025</t>
  </si>
  <si>
    <t>Equipe Trilhar IV</t>
  </si>
  <si>
    <t>2018.02.0043</t>
  </si>
  <si>
    <t>CENTRO DE EXCELÊNCIA DO ESPORTE III</t>
  </si>
  <si>
    <t>19.199.348/0036-08</t>
  </si>
  <si>
    <t>2018.02.0047</t>
  </si>
  <si>
    <t>Escola de Esportes UNIFEMM</t>
  </si>
  <si>
    <t>2018.02.0045</t>
  </si>
  <si>
    <t>Formação e Desenvolvimento de Atletas do Basquete e Futsal</t>
  </si>
  <si>
    <t>2018.02.0058</t>
  </si>
  <si>
    <t>Ginástica de trampolim AGTC</t>
  </si>
  <si>
    <t>32.026.741/0001-38</t>
  </si>
  <si>
    <t>Nova Formato Estofados Industria e Comercio LTDA</t>
  </si>
  <si>
    <t>32.133.839/0001-94</t>
  </si>
  <si>
    <t>2018.02.0026</t>
  </si>
  <si>
    <t>Futebol Bola Preta - Ano II</t>
  </si>
  <si>
    <t>2018.02.0014</t>
  </si>
  <si>
    <t>Ajudôu  Ano IV</t>
  </si>
  <si>
    <t>Ajudôu Ano IV</t>
  </si>
  <si>
    <t>Pedreira Um Valemix Ltda</t>
  </si>
  <si>
    <t>41.716.499/0009-72</t>
  </si>
  <si>
    <t>2018.03.0024</t>
  </si>
  <si>
    <t>Juiz de Fora Vôlei – ano II – Equipe Multiprofissional e Núcleos de Formação</t>
  </si>
  <si>
    <t>2018.02.0054</t>
  </si>
  <si>
    <t>Tropical, Fazendo Campeões no Futsal! 4</t>
  </si>
  <si>
    <t>BEM BRASIL ALIMENTOS S/A</t>
  </si>
  <si>
    <t>2018.02.0032</t>
  </si>
  <si>
    <t>ARAXÁ PARALÍMCA</t>
  </si>
  <si>
    <t>06.004.860/0003-41</t>
  </si>
  <si>
    <t>2017.01.0153</t>
  </si>
  <si>
    <t>Basquete Campeão Praça de Esportes</t>
  </si>
  <si>
    <t>20.260.121/0001-80</t>
  </si>
  <si>
    <t>wme industria e comercio de perfilados LTDA</t>
  </si>
  <si>
    <t>06.249.968/0001-32</t>
  </si>
  <si>
    <t xml:space="preserve">BIOMIG MATERIAIS MÉDICO-HOSPITALARES LTDA </t>
  </si>
  <si>
    <t>22.355.622/0001-75</t>
  </si>
  <si>
    <t>2018.02.0039</t>
  </si>
  <si>
    <t>FAZENDO A DIFERENÇA</t>
  </si>
  <si>
    <t>21.237.987/0001-32</t>
  </si>
  <si>
    <t>Cooperativa Agropecuária de Sacramento LTDA</t>
  </si>
  <si>
    <t>41.889.494/0001-94</t>
  </si>
  <si>
    <t>21.545.371/0093-47</t>
  </si>
  <si>
    <t xml:space="preserve">P.H. TRANSPORTES E CONSTRUÇÕES LTDA </t>
  </si>
  <si>
    <t>P.H. TRANSPORTES E CONSTRUÇÕES LTDA</t>
  </si>
  <si>
    <t>22.060.255/0013-16</t>
  </si>
  <si>
    <t>Indústria e Comércio de Colchões Polar LTDA</t>
  </si>
  <si>
    <t>313128165.00-05</t>
  </si>
  <si>
    <t>04.477.018/0001-30</t>
  </si>
  <si>
    <t xml:space="preserve">Sada Transportes e Armazenagens S/A </t>
  </si>
  <si>
    <t>2017.01.0050</t>
  </si>
  <si>
    <t>Formação e Desenvolvimento de Atletas do Voleibol Feminino - Sub 14 à 18 – Ano III</t>
  </si>
  <si>
    <t>2017.01.0108</t>
  </si>
  <si>
    <t>HABILITAR PARA O ESPORTE</t>
  </si>
  <si>
    <t>2017.01.0317</t>
  </si>
  <si>
    <t>Conexão Esportiva - Fase III</t>
  </si>
  <si>
    <t>2018.02.0010</t>
  </si>
  <si>
    <t>ESTRUTURAÇÃO PARA CAMPEONATOS E EVENTOS FMV COM PISO VOLEIBOL OFICIAL</t>
  </si>
  <si>
    <t>2018.02.0018</t>
  </si>
  <si>
    <t>Lavras Vôlei - Superliga B</t>
  </si>
  <si>
    <t>2018.02.0046</t>
  </si>
  <si>
    <t>Futebol - Um Fio de Esperança</t>
  </si>
  <si>
    <t>2018.03.0018</t>
  </si>
  <si>
    <t>Programa Esporte em Foco - Esporte para crianças de 5 a 18 anos</t>
  </si>
  <si>
    <t>18.302.299/0001-02</t>
  </si>
  <si>
    <t>067148650.00-55</t>
  </si>
  <si>
    <t>2017.01.0138</t>
  </si>
  <si>
    <t>Bem social - Esporte - ano II</t>
  </si>
  <si>
    <t>FUNDIÇÃO SANTA CLARA LTDA</t>
  </si>
  <si>
    <t>00.370.383/0001-90</t>
  </si>
  <si>
    <t>22.060.255/0011-54</t>
  </si>
  <si>
    <t>2017.01.0191</t>
  </si>
  <si>
    <t>Geração Esporte/Show de Bola</t>
  </si>
  <si>
    <t>AGRONELLI INDÚSTRIA E COMÉRCIO DE INSUMOS AGROPECUÁRIOS LTDA</t>
  </si>
  <si>
    <t>25.778.390/0001-56</t>
  </si>
  <si>
    <t>RENYLAB - QUIMICA E FARMACEUTICA LTDA</t>
  </si>
  <si>
    <t>00.562.583/0001-44</t>
  </si>
  <si>
    <t>2018.02.0078</t>
  </si>
  <si>
    <t>Futebol Olympic Club II</t>
  </si>
  <si>
    <t>2018.02.0100</t>
  </si>
  <si>
    <t>Galo - Futsal</t>
  </si>
  <si>
    <t>2018.02.0119</t>
  </si>
  <si>
    <t>Xadrez Mente Brilhante II</t>
  </si>
  <si>
    <t>Xadrez Mentes de Aço II</t>
  </si>
  <si>
    <t>236.252824.07-90</t>
  </si>
  <si>
    <t>2018.02.0120</t>
  </si>
  <si>
    <t>JUDÔ JIU-JITSU VARGINHA</t>
  </si>
  <si>
    <t>18.240.119/0001-05</t>
  </si>
  <si>
    <t>390.252824.12-11</t>
  </si>
  <si>
    <t>647.252824.31-26</t>
  </si>
  <si>
    <t>026.252824.32-15</t>
  </si>
  <si>
    <t>144.252824.43-55</t>
  </si>
  <si>
    <t>042.252824.46-17</t>
  </si>
  <si>
    <t>596.252824.49-59</t>
  </si>
  <si>
    <t>153.252824.50-82</t>
  </si>
  <si>
    <t>499.252824.51-92</t>
  </si>
  <si>
    <t>441.252824.04-75</t>
  </si>
  <si>
    <t>236.252824.56-60</t>
  </si>
  <si>
    <t>236.252824.57-41</t>
  </si>
  <si>
    <t>236.252824.58-22</t>
  </si>
  <si>
    <t>236.252824.63-22</t>
  </si>
  <si>
    <t>236.252824.66-59</t>
  </si>
  <si>
    <t>236.252824.68-10</t>
  </si>
  <si>
    <t>236.252824.69-93</t>
  </si>
  <si>
    <t>236.252824.70-78</t>
  </si>
  <si>
    <t>236.252824.72-30</t>
  </si>
  <si>
    <t>236.252824.73-10</t>
  </si>
  <si>
    <t>236.252824.78-09</t>
  </si>
  <si>
    <t>236.252824.81-47</t>
  </si>
  <si>
    <t>236.252824.85-54</t>
  </si>
  <si>
    <t>236.252.824.87-16</t>
  </si>
  <si>
    <t>236.252.824.88-99</t>
  </si>
  <si>
    <t>2018.02.0121</t>
  </si>
  <si>
    <t>ABESC na Escola</t>
  </si>
  <si>
    <t>2018.02.0126</t>
  </si>
  <si>
    <t>Xadrez Mentes Brilhantes II</t>
  </si>
  <si>
    <t>Xadrez Mentes de Aço I</t>
  </si>
  <si>
    <t>Artflexíveis Ltda.</t>
  </si>
  <si>
    <t>707.222.304.00/48</t>
  </si>
  <si>
    <t>03.692.395/0001-29</t>
  </si>
  <si>
    <t>2017.01.0100</t>
  </si>
  <si>
    <t>Centro Dia Esportivo: Desenvolvimento Humano por meio de um programa de esportes e lazer no município de Três Pontas.</t>
  </si>
  <si>
    <t>25.308.198/0003-68</t>
  </si>
  <si>
    <t>INTERCEMENT BRASIL S.A.</t>
  </si>
  <si>
    <t>304014206.26-52</t>
  </si>
  <si>
    <t>62.258.884/0024-22</t>
  </si>
  <si>
    <t>2018.02.0065</t>
  </si>
  <si>
    <t>Futebol promovendo a união</t>
  </si>
  <si>
    <t>06.119.459/0001-95</t>
  </si>
  <si>
    <t>MOACYR SM COMERCIO LTDA</t>
  </si>
  <si>
    <t>06.942.321/0001-91</t>
  </si>
  <si>
    <t>COMERCIO E DISTRIBUICAO SALES LTDA</t>
  </si>
  <si>
    <t>625214297.08-26</t>
  </si>
  <si>
    <t>05.418.619/0009-91</t>
  </si>
  <si>
    <t>056214297.01-50</t>
  </si>
  <si>
    <t>05.418.619/0006-49</t>
  </si>
  <si>
    <t>056214297.05-68</t>
  </si>
  <si>
    <t>05.418.619/0003-04</t>
  </si>
  <si>
    <t>439214297.11-25</t>
  </si>
  <si>
    <t>05.418.619/0008-00</t>
  </si>
  <si>
    <t>183214297.10-27</t>
  </si>
  <si>
    <t>05.418.619/0007-20</t>
  </si>
  <si>
    <t>607214297.02- 77</t>
  </si>
  <si>
    <t>05.418.619/0010-25</t>
  </si>
  <si>
    <t>062214297.13-25</t>
  </si>
  <si>
    <t>05.418.619/0014-59</t>
  </si>
  <si>
    <t>186214297.21-63</t>
  </si>
  <si>
    <t>05.418.619/0022-69</t>
  </si>
  <si>
    <t>056214297.06- 49</t>
  </si>
  <si>
    <t>05.418.619/0005-68</t>
  </si>
  <si>
    <t>SOUZA &amp; CAMBOS CONFECCOES LTDA</t>
  </si>
  <si>
    <t>236741423.00- 49</t>
  </si>
  <si>
    <t>67.331.991/0001-66</t>
  </si>
  <si>
    <t>2018.02.0108</t>
  </si>
  <si>
    <t>Futebol Bola Preta - Ano III</t>
  </si>
  <si>
    <t>Agropeu - Agro Industrial de Pompéu S/A</t>
  </si>
  <si>
    <t>16.617.789/0001-64</t>
  </si>
  <si>
    <t>2017.01.0273</t>
  </si>
  <si>
    <t>2018.02.0092</t>
  </si>
  <si>
    <t>Ecomov Natação Ano IV</t>
  </si>
  <si>
    <t>367.022367-0040</t>
  </si>
  <si>
    <t>2018.02.0145</t>
  </si>
  <si>
    <t>LafargeHolcim Brasil SA</t>
  </si>
  <si>
    <t>60.869.336/0081-00</t>
  </si>
  <si>
    <t>2018.02.0110</t>
  </si>
  <si>
    <t>Taekwondo Iniciação V</t>
  </si>
  <si>
    <t>2018.02.0137</t>
  </si>
  <si>
    <t>Futebol - Ubaense</t>
  </si>
  <si>
    <t>26.415.223/0001-03</t>
  </si>
  <si>
    <t xml:space="preserve"> 60.894.730/0060-65</t>
  </si>
  <si>
    <t>2017.01.0064</t>
  </si>
  <si>
    <t>Liespe: Esporte e Cidadania em Ipatinga – esportes coletivos.</t>
  </si>
  <si>
    <t>26.201.400/0001-59</t>
  </si>
  <si>
    <t>2018.02.0069</t>
  </si>
  <si>
    <t>Esporte Transforma</t>
  </si>
  <si>
    <t>28.766.987/0001-79</t>
  </si>
  <si>
    <t>13426326000-16</t>
  </si>
  <si>
    <t xml:space="preserve">19.632.116/0001-71 </t>
  </si>
  <si>
    <t>2018.02.0123</t>
  </si>
  <si>
    <t>AABB Sports Futebol | Base: Caratinga</t>
  </si>
  <si>
    <t>18.471.227/0001-80</t>
  </si>
  <si>
    <t>194.675.827-0069</t>
  </si>
  <si>
    <t>2017.01.0016</t>
  </si>
  <si>
    <t>APAE Ipatinga: Correr, manipular e equilibrar: desenvolvendo habilidades em autistas por meio de um programa transdisciplinar – ano II .</t>
  </si>
  <si>
    <t>001.783.987-0007</t>
  </si>
  <si>
    <t>2018.02.0111</t>
  </si>
  <si>
    <t>Formando atletas e cidadãos, profissionais do esporte</t>
  </si>
  <si>
    <t>17.997.875/0001-02</t>
  </si>
  <si>
    <t>067.362.810.20-21</t>
  </si>
  <si>
    <t>2019.01.0018</t>
  </si>
  <si>
    <t>Mundial de Vôlei</t>
  </si>
  <si>
    <t>073.269.897.00-70</t>
  </si>
  <si>
    <t>2019.01.0033</t>
  </si>
  <si>
    <t>Campeonato Mundial de Vôlei</t>
  </si>
  <si>
    <t>2019.01.0024</t>
  </si>
  <si>
    <t>SADA Argos - Lei de Incentivo</t>
  </si>
  <si>
    <t>DELLAS COMERCIO E TRANSPORTES LTDA</t>
  </si>
  <si>
    <t>69.404.119.800-49</t>
  </si>
  <si>
    <t>03.316.661/0001-19</t>
  </si>
  <si>
    <t>2019.01.0017</t>
  </si>
  <si>
    <t>Esporte Cidadão - Carbonita Ano II</t>
  </si>
  <si>
    <t>2019.01.0016</t>
  </si>
  <si>
    <t>Esporte Cidadão - Santos Dumont Ano II</t>
  </si>
  <si>
    <t>TECNOFIRE - TECNOLOGIA E REFRATÁRIOS LTDA</t>
  </si>
  <si>
    <t>001417311.00-73</t>
  </si>
  <si>
    <t>11.167.292/0001-78</t>
  </si>
  <si>
    <t>62509043900-63</t>
  </si>
  <si>
    <t>05661391200-80</t>
  </si>
  <si>
    <t xml:space="preserve"> APAE Ipatinga: Correr, manipular e equilibrar: desenvolvendo habilidades em autistas por meio de um programa transdisciplinar – ano II .</t>
  </si>
  <si>
    <t>2017.01.0215</t>
  </si>
  <si>
    <t>Escola de futebol do CRE</t>
  </si>
  <si>
    <t>21.894.662/0001-22</t>
  </si>
  <si>
    <t>UBA-FERROMINAS PERFILADOS LTDA.</t>
  </si>
  <si>
    <t>001.964279.00-33</t>
  </si>
  <si>
    <t>15.562.372/0001-89</t>
  </si>
  <si>
    <t>JORGE FELIPPE FERES RESKALLA &amp; CIA LTDA.</t>
  </si>
  <si>
    <t>699.162708.00-80</t>
  </si>
  <si>
    <t>42.965.269/0001-52</t>
  </si>
  <si>
    <t>Siderúrgica Setegusa Eireli</t>
  </si>
  <si>
    <t>003200856.00-07</t>
  </si>
  <si>
    <t>30.554.734/0001-83</t>
  </si>
  <si>
    <t>2018.02.0148</t>
  </si>
  <si>
    <t>Desportivo sub 20</t>
  </si>
  <si>
    <t>21.592.315/0001-45</t>
  </si>
  <si>
    <t>Metal Nobre Siderurgica Eireli</t>
  </si>
  <si>
    <t>19.166.515/0001-94</t>
  </si>
  <si>
    <t>2018.02.0150</t>
  </si>
  <si>
    <t>Desportivo Juvenil</t>
  </si>
  <si>
    <t>2018.02.0048</t>
  </si>
  <si>
    <t>Formação e Desenvolvimento de Atletas do Tênis e de Ginástica</t>
  </si>
  <si>
    <t>2019.01.0034</t>
  </si>
  <si>
    <t>Ippon Social</t>
  </si>
  <si>
    <t>2017.01.0057</t>
  </si>
  <si>
    <t>ESPORTE DO FUTURO - CONSTRUINDO CIDADANIA</t>
  </si>
  <si>
    <t>04.944.422/0001-76</t>
  </si>
  <si>
    <t>2017.01.0170</t>
  </si>
  <si>
    <t>HAND7 VALE DO AÇO Equipes de competição</t>
  </si>
  <si>
    <t>2019.01.0003</t>
  </si>
  <si>
    <t>ESPORTE CIDADÃO</t>
  </si>
  <si>
    <t>23009127106-66</t>
  </si>
  <si>
    <t>2017.01.0308</t>
  </si>
  <si>
    <t>Prados Educa pelo Esporte</t>
  </si>
  <si>
    <t>18.557.538/0001-67</t>
  </si>
  <si>
    <t>071.252824.39-09</t>
  </si>
  <si>
    <t>460.252824.38-10</t>
  </si>
  <si>
    <t>116.252824.40-59</t>
  </si>
  <si>
    <t>183.252824.47-81</t>
  </si>
  <si>
    <t>236.252824.60-80</t>
  </si>
  <si>
    <t>236.252824.67-30</t>
  </si>
  <si>
    <t>236.252824.76-47</t>
  </si>
  <si>
    <t>236.252824.80-66</t>
  </si>
  <si>
    <t>702053333.19-28</t>
  </si>
  <si>
    <t>2019.01.0005</t>
  </si>
  <si>
    <t>Academia do Skate - Etapa V</t>
  </si>
  <si>
    <t>70205333320-02</t>
  </si>
  <si>
    <t>702053333.16-85</t>
  </si>
  <si>
    <t>2018.02.0008</t>
  </si>
  <si>
    <t>Eagles Futebol Americano Adulto</t>
  </si>
  <si>
    <t>062.705.396.03-90</t>
  </si>
  <si>
    <t>062.705.396.05-43</t>
  </si>
  <si>
    <t>062.705.396.10-43</t>
  </si>
  <si>
    <t>062.705.396.16-12</t>
  </si>
  <si>
    <t>062.705.396.18-76</t>
  </si>
  <si>
    <t>062.705.396.21-12</t>
  </si>
  <si>
    <t>MG Oxidos Mineração LTDA</t>
  </si>
  <si>
    <t>002812200.01-00</t>
  </si>
  <si>
    <t>2018.02.0155</t>
  </si>
  <si>
    <t>Novas Estrelas</t>
  </si>
  <si>
    <t>17.241.878/0001-11</t>
  </si>
  <si>
    <t>Ambev S.A. CDR Extrema</t>
  </si>
  <si>
    <t>002196371.19-71</t>
  </si>
  <si>
    <t>07.526.557/0069-06</t>
  </si>
  <si>
    <t>2018.02.0157</t>
  </si>
  <si>
    <t>Novos Campeões</t>
  </si>
  <si>
    <t>2019.01.0038</t>
  </si>
  <si>
    <t>Ecomov Voleibol Ano V</t>
  </si>
  <si>
    <t>2018.02.0093</t>
  </si>
  <si>
    <t>Ecomov Futebol de Base Ano III</t>
  </si>
  <si>
    <t>2017.01.0171</t>
  </si>
  <si>
    <t>2018.02.0122</t>
  </si>
  <si>
    <t>Uberlândia Vôlei ano III</t>
  </si>
  <si>
    <t>2019.01.0012</t>
  </si>
  <si>
    <t>Futebol Campeão Ano II</t>
  </si>
  <si>
    <t>2019.01.0011</t>
  </si>
  <si>
    <t>Craques da ESSUBE Ano III</t>
  </si>
  <si>
    <t>2018.02.0070</t>
  </si>
  <si>
    <t>ESCOLINHA DA ESSUBE ANO III</t>
  </si>
  <si>
    <t>APAE Ipatinga: Correr, manipular e equilibrar:  desenvolvendo  habilidades em autistas por meio de um programa transdisciplinar – ano II .</t>
  </si>
  <si>
    <t>2019.01.0050</t>
  </si>
  <si>
    <t>Campeonato Sul-americano de Clubes Masculino de Voleibol</t>
  </si>
  <si>
    <t>2018.02.0064</t>
  </si>
  <si>
    <t>Centro de Atividades Mais Vôlei - Ano II</t>
  </si>
  <si>
    <t>2017.01.0173</t>
  </si>
  <si>
    <t>CDDU Iniciando a formação de Campeões</t>
  </si>
  <si>
    <t>SIDERURGICA GAFANHOTO EIRELI</t>
  </si>
  <si>
    <t>452339192.00-09</t>
  </si>
  <si>
    <t>20.141.438/0001-05</t>
  </si>
  <si>
    <t>672.019.634.00-21</t>
  </si>
  <si>
    <t>2019.01.0054</t>
  </si>
  <si>
    <t>AMÉRICA VÔLEI</t>
  </si>
  <si>
    <t>2019.01.0014</t>
  </si>
  <si>
    <t>Betim Bulldogs Futebol Americano</t>
  </si>
  <si>
    <t>26.733.373/0001-65</t>
  </si>
  <si>
    <t>2019.01.0022</t>
  </si>
  <si>
    <t>Natação Paralímpica - Praia Clube</t>
  </si>
  <si>
    <t>25.762.741/0001-30</t>
  </si>
  <si>
    <t>30.554.734/0002-64</t>
  </si>
  <si>
    <t>2018.02.0149</t>
  </si>
  <si>
    <t>Desportivo Infantil</t>
  </si>
  <si>
    <t>DELTA SUCROENERGIA S.A</t>
  </si>
  <si>
    <t>13.537.735/0003-62</t>
  </si>
  <si>
    <t>2018.02.0165</t>
  </si>
  <si>
    <t>Velocidade sem idade</t>
  </si>
  <si>
    <t>UNILEVER BRASIL LTDA.</t>
  </si>
  <si>
    <t>61.068.276/0037-07</t>
  </si>
  <si>
    <t>2018.03.0003</t>
  </si>
  <si>
    <t>Taça das Favelas Minas</t>
  </si>
  <si>
    <t>2018.02.0074</t>
  </si>
  <si>
    <t>PRÓ HUMANOS - PRÓ CRIANÇAS</t>
  </si>
  <si>
    <t>10.713.743/0001-62</t>
  </si>
  <si>
    <t>2019.01.0021</t>
  </si>
  <si>
    <t>Futsal - Praia Clube</t>
  </si>
  <si>
    <t>COMÉRCIO DE FERRO PATENSE LTDA</t>
  </si>
  <si>
    <t>86.497.526/0001-44</t>
  </si>
  <si>
    <t>2018.02.0104</t>
  </si>
  <si>
    <t>Patos Basquetebol Paralímpico</t>
  </si>
  <si>
    <t>11.589.144/0001-41</t>
  </si>
  <si>
    <t>CWA INDUSTRIA DE EUCALIPTO IMUNIZADO LTDA</t>
  </si>
  <si>
    <t>06.144.818/0007-50</t>
  </si>
  <si>
    <t>06.144.818/0003-26</t>
  </si>
  <si>
    <t>06.144.818/0001-64</t>
  </si>
  <si>
    <t>JOIA SEMENTES EIRELI</t>
  </si>
  <si>
    <t>04.903.455/0001-78</t>
  </si>
  <si>
    <t>2017.01.0068</t>
  </si>
  <si>
    <t>Liespe: Esporte e Cidadania em Ipatinga –  atividades físicas e paradesportivas.</t>
  </si>
  <si>
    <t>Liespe: Esporte e Cidadania em Ipatinga – atividades físicas e paradesportivas.</t>
  </si>
  <si>
    <t>ONNET TELECOMUNICAÇÕES LTDA</t>
  </si>
  <si>
    <t>03.127.257/0001-05</t>
  </si>
  <si>
    <t>2019.01.0056</t>
  </si>
  <si>
    <t>ATLETA OLYMPICO VI</t>
  </si>
  <si>
    <t>2018.03.0026</t>
  </si>
  <si>
    <t>ESCOLA DE ESPORTES ATOS - ANO I</t>
  </si>
  <si>
    <t>BIOENERGÉTICA AROEIRA S.A</t>
  </si>
  <si>
    <t>001051182.00-38</t>
  </si>
  <si>
    <t>08.355.201/0001-13</t>
  </si>
  <si>
    <t>2019.01.0051</t>
  </si>
  <si>
    <t>Energia que Transforma</t>
  </si>
  <si>
    <t>2018.02.0163</t>
  </si>
  <si>
    <t>AMDH sub14</t>
  </si>
  <si>
    <t>10.540.081/0001-76</t>
  </si>
  <si>
    <t>2019.01.0052</t>
  </si>
  <si>
    <t>Projeto Trampolim AGTC 2</t>
  </si>
  <si>
    <t>2018.03.0033</t>
  </si>
  <si>
    <t>AMDH - Beach Tennis Social</t>
  </si>
  <si>
    <t>372.872.468-00.43</t>
  </si>
  <si>
    <t>2018.02.0146</t>
  </si>
  <si>
    <t>Equipe Mountain Bike BH: Enduro e XC</t>
  </si>
  <si>
    <t>09.222.540/0001-94</t>
  </si>
  <si>
    <t>Maxion Montich do Brasil Ltda</t>
  </si>
  <si>
    <t>09.512.635/0001-42</t>
  </si>
  <si>
    <t>2018.02.0090</t>
  </si>
  <si>
    <t>ESCOLA UNIFEMM DE VOLEIBOL ANO IV</t>
  </si>
  <si>
    <t>2018.02.0086</t>
  </si>
  <si>
    <t>Futebol, Alegria e Cidadania</t>
  </si>
  <si>
    <t>13.985.628/0001-35</t>
  </si>
  <si>
    <t>2019.01.0007</t>
  </si>
  <si>
    <t>CENTRO DE EXCELÊNCIA DO ESPORTE IV</t>
  </si>
  <si>
    <t xml:space="preserve">19.199.348/0048-41 </t>
  </si>
  <si>
    <t>062.705.396.00-55</t>
  </si>
  <si>
    <t>2019.01.0073</t>
  </si>
  <si>
    <t>Querubins Esporte e Educação</t>
  </si>
  <si>
    <t>062.705.396.01-36</t>
  </si>
  <si>
    <t>062.705.396.20-31</t>
  </si>
  <si>
    <t>062.705.396.19-57</t>
  </si>
  <si>
    <t>2018.02.0049</t>
  </si>
  <si>
    <t>Craques do Futuro III</t>
  </si>
  <si>
    <t>CITYGUSA SIDERURGIA LTDA</t>
  </si>
  <si>
    <t>02.167.722/0001-60</t>
  </si>
  <si>
    <t>2019.01.0037</t>
  </si>
  <si>
    <t>Tropical, Fazendo Campeões no Futsal! 5</t>
  </si>
  <si>
    <t>2019.01.0002</t>
  </si>
  <si>
    <t>Juiz de Fora Vôlei – ano III – Equipe Multiprofissional e Núcleos de Formação</t>
  </si>
  <si>
    <t>2019.01.0020</t>
  </si>
  <si>
    <t>ESPORTE POR UM MUNDO MELHOR VIi</t>
  </si>
  <si>
    <t>MART MINAS DISTRIBUIÇÃO LTDA</t>
  </si>
  <si>
    <t>223152381.18-39</t>
  </si>
  <si>
    <t>04.737.552/0020-09</t>
  </si>
  <si>
    <t>223152381.32-46</t>
  </si>
  <si>
    <t>04.737.552/0034-04</t>
  </si>
  <si>
    <t>223152381.31-65</t>
  </si>
  <si>
    <t>04.737.552/0033-15</t>
  </si>
  <si>
    <t>MARTMINAS DISTRIBUIÇÃO LTDA</t>
  </si>
  <si>
    <t>223152381.24-10</t>
  </si>
  <si>
    <t>04.737.552/0026-96</t>
  </si>
  <si>
    <t>223152381.25-84</t>
  </si>
  <si>
    <t xml:space="preserve">04.737.552/0027-77 </t>
  </si>
  <si>
    <t>223152381.26-65</t>
  </si>
  <si>
    <t>04.737.552/0028-58</t>
  </si>
  <si>
    <t>223152381.27-46</t>
  </si>
  <si>
    <t>04.737.552/0029-39</t>
  </si>
  <si>
    <t>223152381.30-84</t>
  </si>
  <si>
    <t>04.737.552/0032-34</t>
  </si>
  <si>
    <t>2019.01.0013</t>
  </si>
  <si>
    <t>ARCOM S/A</t>
  </si>
  <si>
    <t>702027072.00-90</t>
  </si>
  <si>
    <t>25.769.266/0001-24</t>
  </si>
  <si>
    <t>2019.01.0023</t>
  </si>
  <si>
    <t>Voleibol - Praia Clube</t>
  </si>
  <si>
    <t>WHITE MARTINS GASES INDUSTRIAIS LTDA</t>
  </si>
  <si>
    <t>362616449.27-00</t>
  </si>
  <si>
    <t>35.820.448/0135-48</t>
  </si>
  <si>
    <t>2018.03.0034</t>
  </si>
  <si>
    <t>Esporte e Inclusão</t>
  </si>
  <si>
    <t>Nutrisantos Alimentação Animal EIRELI</t>
  </si>
  <si>
    <t>001.035.847-0021</t>
  </si>
  <si>
    <t>08.589.429/0001-78</t>
  </si>
  <si>
    <t>2019.01.0074</t>
  </si>
  <si>
    <t>Corrida do Futuro</t>
  </si>
  <si>
    <t>2017.01.0304</t>
  </si>
  <si>
    <t>Capoeira Inclusiva</t>
  </si>
  <si>
    <t>062616449.36-40</t>
  </si>
  <si>
    <t>35.820.448/0202-42</t>
  </si>
  <si>
    <t>2018.02.0142</t>
  </si>
  <si>
    <t>Lutando para Vencer</t>
  </si>
  <si>
    <t>15.282.440/0001-56</t>
  </si>
  <si>
    <t>2019.01.0102</t>
  </si>
  <si>
    <t>Formação de Atletas de Handebol - Ano 5</t>
  </si>
  <si>
    <t>2018.02.0134</t>
  </si>
  <si>
    <t>Saque Cidadão IV</t>
  </si>
  <si>
    <t>61.068.276/0038-98</t>
  </si>
  <si>
    <t>2018.03.0016</t>
  </si>
  <si>
    <t>III PARALÍMPIADA AMR</t>
  </si>
  <si>
    <t>2019.01.0077</t>
  </si>
  <si>
    <t>Formação e Desenvolvimento de Atletas do Voleibol Masculino Sub 15 à 21</t>
  </si>
  <si>
    <t>2019.01.0040</t>
  </si>
  <si>
    <t>Taekwondo: Inclusão e Superação</t>
  </si>
  <si>
    <t>2019.01.0079</t>
  </si>
  <si>
    <t>Oficinas e Eventos Saúde &amp; Equilíbrio</t>
  </si>
  <si>
    <t>062.705.396-0217</t>
  </si>
  <si>
    <t>2019.01.0106</t>
  </si>
  <si>
    <t>Esporte tranformando vidas</t>
  </si>
  <si>
    <t>2019.01.0096</t>
  </si>
  <si>
    <t>Judô nas Escolas</t>
  </si>
  <si>
    <t>2019.01.0048</t>
  </si>
  <si>
    <t>Formação e Desenvolvimento de Atletas da Natação - Ano II</t>
  </si>
  <si>
    <t>2019.01.0108</t>
  </si>
  <si>
    <t>TAEKWONDO ARTE DE VENCER</t>
  </si>
  <si>
    <t>2019.01.0082</t>
  </si>
  <si>
    <t>Viva Seus Sonhos - Corredores de Aço</t>
  </si>
  <si>
    <t xml:space="preserve">WHITE MARTINS GASES INDUSTRIAIS LTDA </t>
  </si>
  <si>
    <t>35.820.448/0030-70</t>
  </si>
  <si>
    <t>2018.02.0158</t>
  </si>
  <si>
    <t>Futebol Interação</t>
  </si>
  <si>
    <t>2019.01.0114</t>
  </si>
  <si>
    <t>Campeonatos Regionais FMV</t>
  </si>
  <si>
    <t>2018.03.0027</t>
  </si>
  <si>
    <t>Cidadão do Futuro</t>
  </si>
  <si>
    <t>2019.01.0075</t>
  </si>
  <si>
    <t>Juiz de Fora Vôlei – Participação em competições - Ano II</t>
  </si>
  <si>
    <t>2019.01.0104</t>
  </si>
  <si>
    <t>Craque na bola, craque na escola, livro na mão e verdão no coração</t>
  </si>
  <si>
    <t>23.857.238/0001-33</t>
  </si>
  <si>
    <t>Gerdau Açominas S/A</t>
  </si>
  <si>
    <t>459018168.00-17</t>
  </si>
  <si>
    <t>17.227.422/0001-05</t>
  </si>
  <si>
    <t>2019.01.0098</t>
  </si>
  <si>
    <t>Projeto TÊNIS SIM</t>
  </si>
  <si>
    <t>07.640.517/0001-94</t>
  </si>
  <si>
    <t xml:space="preserve">ArcelorMittal Brasil S/A </t>
  </si>
  <si>
    <t xml:space="preserve">22.261.473/0001-85 </t>
  </si>
  <si>
    <t>2018.02.0112</t>
  </si>
  <si>
    <t>166056929.03-72</t>
  </si>
  <si>
    <t>2019.01.0101</t>
  </si>
  <si>
    <t>Envelhecimento Saudável ano III</t>
  </si>
  <si>
    <t>2019.01.0116</t>
  </si>
  <si>
    <t>2019.01.0130</t>
  </si>
  <si>
    <t>ASSEEVA: FUTEBOL DE BASE – ANO I</t>
  </si>
  <si>
    <t>34.640.395/0001-09</t>
  </si>
  <si>
    <t>367022867.00-30</t>
  </si>
  <si>
    <t>2019.01.0036</t>
  </si>
  <si>
    <t>Futebol - Ubaense II</t>
  </si>
  <si>
    <t>2019.01.0156</t>
  </si>
  <si>
    <t>Formação e Desenvolvimento de Atletas do Voleibol Feminino Sub 14 à 21</t>
  </si>
  <si>
    <t>062.705.396-0624</t>
  </si>
  <si>
    <t>062.705.396-1795</t>
  </si>
  <si>
    <t>2019.01.0141</t>
  </si>
  <si>
    <t>ASSEEVA: ESPORTE PARALÍMPICO – ANO I</t>
  </si>
  <si>
    <t>2019.01.0095</t>
  </si>
  <si>
    <t>BH PARALÍMPICA</t>
  </si>
  <si>
    <t>29.335.005/0001-57</t>
  </si>
  <si>
    <t>2019.01.0094</t>
  </si>
  <si>
    <t>+ Esporte Movimenta Brasil</t>
  </si>
  <si>
    <t>2019.01.0110</t>
  </si>
  <si>
    <t>Liespe: Esporte e Cidadania em Ipatinga – esportes coletivos ano II.</t>
  </si>
  <si>
    <t>2019.01.0071</t>
  </si>
  <si>
    <t>Academia do Skate - Etapa VI</t>
  </si>
  <si>
    <t>2019.01.0120</t>
  </si>
  <si>
    <t>APAE de Três Pontas: Esporte e Cidadania para pessoas com deficiência - Ano II</t>
  </si>
  <si>
    <t xml:space="preserve"> DPI SERVICOS E ESTRUTURAS METALICAS EIRELI</t>
  </si>
  <si>
    <t>002161476.00-55</t>
  </si>
  <si>
    <t>18.252.799/0001-79</t>
  </si>
  <si>
    <t>2019.01.0146</t>
  </si>
  <si>
    <t>ASSEEVA: FUTEBOL SUB14 – ANO I</t>
  </si>
  <si>
    <t>ASSEEVA: FUTEBOL DE BASE</t>
  </si>
  <si>
    <t>062.705.396.07-05</t>
  </si>
  <si>
    <t>713120104.00­-34</t>
  </si>
  <si>
    <t>2019.01.0086</t>
  </si>
  <si>
    <t>Núcleo Esportivo - ano III</t>
  </si>
  <si>
    <t>261.252824.08-50</t>
  </si>
  <si>
    <t>112.252824.37-53</t>
  </si>
  <si>
    <t>694.252824.10-86</t>
  </si>
  <si>
    <t>106.252824.33-21</t>
  </si>
  <si>
    <t>251.252824.48-30</t>
  </si>
  <si>
    <t>434.252824.52-58</t>
  </si>
  <si>
    <t>236.252824..59-03</t>
  </si>
  <si>
    <t>236.252824.61-60</t>
  </si>
  <si>
    <t>236.252824.62-41</t>
  </si>
  <si>
    <t>236.252824.65-78</t>
  </si>
  <si>
    <t>236.252824.74-93</t>
  </si>
  <si>
    <t>236.252824.75-66</t>
  </si>
  <si>
    <t>236.252824.77-28</t>
  </si>
  <si>
    <t>236.252824.79-81</t>
  </si>
  <si>
    <t>236.252824.83-09</t>
  </si>
  <si>
    <t>236.252.824.86-35</t>
  </si>
  <si>
    <t>65.124.307/0022-74</t>
  </si>
  <si>
    <t>BMB BELGO MINEIRA BEKAERT ARTEFATOS DE ARAME LTDA</t>
  </si>
  <si>
    <t>712176310.01-88</t>
  </si>
  <si>
    <t>18.786.988/0001-21</t>
  </si>
  <si>
    <t>2019.01.0053</t>
  </si>
  <si>
    <t>Atletismo USIPA Ano IV</t>
  </si>
  <si>
    <t>236.252.824.89-70</t>
  </si>
  <si>
    <t>338285092.00- 68</t>
  </si>
  <si>
    <t>2018.02.0136</t>
  </si>
  <si>
    <t>Gol de Mão</t>
  </si>
  <si>
    <t>26.628.632/0001-98</t>
  </si>
  <si>
    <t>2018.02.0151</t>
  </si>
  <si>
    <t>Lutando pela Educação</t>
  </si>
  <si>
    <t>2018.02.0057</t>
  </si>
  <si>
    <t>Projeto Tênis e Cidadania</t>
  </si>
  <si>
    <t>2019.01.0063</t>
  </si>
  <si>
    <t>ATLETA OLYMPICO VII</t>
  </si>
  <si>
    <t>2019.01.0133</t>
  </si>
  <si>
    <t>Pequenos Ginastas</t>
  </si>
  <si>
    <t>236.252824.82-28</t>
  </si>
  <si>
    <t>2019.01.0145</t>
  </si>
  <si>
    <t>Super Attack Voleibol</t>
  </si>
  <si>
    <t>13.880.944/0001-42</t>
  </si>
  <si>
    <t>2020.02.0002</t>
  </si>
  <si>
    <t>Esporte Cidadão - Carbonita Ano III</t>
  </si>
  <si>
    <t>2020.02.0003</t>
  </si>
  <si>
    <t>Esporte Cidadão - Santos Dumont Ano III</t>
  </si>
  <si>
    <t>2019.01.0153</t>
  </si>
  <si>
    <t>Galo Futebol Americano</t>
  </si>
  <si>
    <t>2019.01.0151</t>
  </si>
  <si>
    <t>Equipe Mountain Bike BH - Sense (RH e serviços)</t>
  </si>
  <si>
    <t>2019.01.0149</t>
  </si>
  <si>
    <t>Equipe Mountain Bike BH - Sense (Competições)</t>
  </si>
  <si>
    <t>2019.01.0045</t>
  </si>
  <si>
    <t>MENINAS DE OURO - ANO III</t>
  </si>
  <si>
    <t>IGUACU BOMBAS LTDA</t>
  </si>
  <si>
    <t>313988224.00-46</t>
  </si>
  <si>
    <t>02.787.219/0001-08</t>
  </si>
  <si>
    <t>2019.01.0167</t>
  </si>
  <si>
    <t>ATLETA OLYMPICO VIII</t>
  </si>
  <si>
    <t>2019.01.0152</t>
  </si>
  <si>
    <t>Caminho da Suavidade</t>
  </si>
  <si>
    <t>LIVRAMENTO LAR &amp; CONSTRUCAO LTDA</t>
  </si>
  <si>
    <t>313814325.00-91</t>
  </si>
  <si>
    <t>42.925.511/0001-64</t>
  </si>
  <si>
    <t>2019.01.0119</t>
  </si>
  <si>
    <t>CENTRO DE EXCELÊNCIA DO ESPORTE V</t>
  </si>
  <si>
    <t>2019.01.0147</t>
  </si>
  <si>
    <t>Formando atletas e cidadãos, profissionais do esporte II</t>
  </si>
  <si>
    <t>2020.02.0004</t>
  </si>
  <si>
    <t>Esporte Transforma - Ano II</t>
  </si>
  <si>
    <t>2018.02.0037</t>
  </si>
  <si>
    <t>569.798.109.00-89</t>
  </si>
  <si>
    <t>2019.01.0092</t>
  </si>
  <si>
    <t>Escolinha da ESSUBE Ano IV</t>
  </si>
  <si>
    <t>2019.01.0159</t>
  </si>
  <si>
    <t>Esporte Cidadão Ano II</t>
  </si>
  <si>
    <t>2018.02.0091</t>
  </si>
  <si>
    <t>Vem para Quadra</t>
  </si>
  <si>
    <t>21.222.823/0001-31</t>
  </si>
  <si>
    <t>2019.01.0142</t>
  </si>
  <si>
    <t>Promovendo Cidadania</t>
  </si>
  <si>
    <t>07.198.873/0001-08</t>
  </si>
  <si>
    <t>LINK INDUSTRIA E COMERCIO DE MAQUINAS PARA MINERACAO LTDA</t>
  </si>
  <si>
    <t>07.858.230/0001-35</t>
  </si>
  <si>
    <t>2019.01.0154</t>
  </si>
  <si>
    <t>VIVA VÔLEI, HANDEBOL E FUTSAL</t>
  </si>
  <si>
    <t>VIVA HANDEBOL</t>
  </si>
  <si>
    <t>19.806.261/0001-21</t>
  </si>
  <si>
    <t>2020.02.0010</t>
  </si>
  <si>
    <t>TORNEIRO INTEGRAÇÃO VERTENTES</t>
  </si>
  <si>
    <t>35.109.907/0001-78</t>
  </si>
  <si>
    <t>Thermon Industria Mecânica Ltda</t>
  </si>
  <si>
    <t>01.383.443/0001-71</t>
  </si>
  <si>
    <t>367.569380.03-00</t>
  </si>
  <si>
    <t>2019.01.0076</t>
  </si>
  <si>
    <t>30.926.461/0001-50</t>
  </si>
  <si>
    <t>525.569380.04-77</t>
  </si>
  <si>
    <t>186.569380.05-40</t>
  </si>
  <si>
    <t>062.569380.11-19</t>
  </si>
  <si>
    <t>062.569380.13-72</t>
  </si>
  <si>
    <t>2019.01.0091</t>
  </si>
  <si>
    <t>Circuito Mineiro de Xadrez Escolar Mentes de Aço</t>
  </si>
  <si>
    <t>2019.01.0109</t>
  </si>
  <si>
    <t>Ginástica de Trampolim AGTC 3</t>
  </si>
  <si>
    <t>2020.02.0009</t>
  </si>
  <si>
    <t>TORNEIO INTEGRAÇÃO BH E REGIÃO METROPOLITANA</t>
  </si>
  <si>
    <t>2020.02.0019</t>
  </si>
  <si>
    <t>Juiz de Fora Vôlei – ano IV – Equipe Multiprofissional e Núcleos de Formação</t>
  </si>
  <si>
    <t>Oriente Farmacêutica Comercio Importação e Exportação Ltda</t>
  </si>
  <si>
    <t>313.678.927-0078</t>
  </si>
  <si>
    <t>38.681.730/0001-78</t>
  </si>
  <si>
    <t>2019.01.0078</t>
  </si>
  <si>
    <t>Mais Ação Olímpico</t>
  </si>
  <si>
    <t>2020.02.0030</t>
  </si>
  <si>
    <t>Ecomov Natação Ano V</t>
  </si>
  <si>
    <t>2019.01.0085</t>
  </si>
  <si>
    <t>Voleibol Montes Claros</t>
  </si>
  <si>
    <t>2019.01.0041</t>
  </si>
  <si>
    <t>Mackenzie Voltado para o Futuro VI</t>
  </si>
  <si>
    <t>2020.02.0044</t>
  </si>
  <si>
    <t>Talentinhos do Benfica</t>
  </si>
  <si>
    <t>18.669.127/0001-63</t>
  </si>
  <si>
    <t>2020.02.0005</t>
  </si>
  <si>
    <t>Petrolub Industrial de Lubrificantes Ltda</t>
  </si>
  <si>
    <t>672.007.204/01-66</t>
  </si>
  <si>
    <t>17.195.231/0002-81</t>
  </si>
  <si>
    <t>2019.01.0113</t>
  </si>
  <si>
    <t>Desenvolvendo Jovens Mineiros talentosos</t>
  </si>
  <si>
    <t>09.627.791/0001-59</t>
  </si>
  <si>
    <t>23009127105-85</t>
  </si>
  <si>
    <t>2019.01.0065</t>
  </si>
  <si>
    <t>Futebol de Formação 2 - Continuidade</t>
  </si>
  <si>
    <t>MARLUVAS EQUIPAMENTOS DE SEGURANÇA LTDA</t>
  </si>
  <si>
    <t>19.653.054/0028-02</t>
  </si>
  <si>
    <t>19.653.054/0036-04</t>
  </si>
  <si>
    <t>2020.02.0028</t>
  </si>
  <si>
    <t>Ecomov Voleibol Ano VI</t>
  </si>
  <si>
    <t>ESPORTE LEGAL LTDA</t>
  </si>
  <si>
    <t>699005306.00-21</t>
  </si>
  <si>
    <t>07.142.035/0001-04</t>
  </si>
  <si>
    <t>2020.02.0057</t>
  </si>
  <si>
    <t>"O Azulão" - Reformulação</t>
  </si>
  <si>
    <t>18.996.058/0001-00</t>
  </si>
  <si>
    <t>367616449.15-00</t>
  </si>
  <si>
    <t>35.820.448/0046-38</t>
  </si>
  <si>
    <t>2020.02.0035</t>
  </si>
  <si>
    <t>INCLUSÃO EM MOVIMENTO</t>
  </si>
  <si>
    <t>Lima &amp; Pergher Industria e Comercio S/A</t>
  </si>
  <si>
    <t>702561423.02-20</t>
  </si>
  <si>
    <t>22.685.341/0006-95</t>
  </si>
  <si>
    <t>2019.01.0066</t>
  </si>
  <si>
    <t>Vida &amp; Vôlei de base - Ano II</t>
  </si>
  <si>
    <t>BELGO BEKAERT ARAMES LTDA</t>
  </si>
  <si>
    <t>186335661.00-18</t>
  </si>
  <si>
    <t>61.074.506/0001-30</t>
  </si>
  <si>
    <t>2019.01.0144</t>
  </si>
  <si>
    <t>Hand7 Vale do Aço - Equipes de Competição</t>
  </si>
  <si>
    <t>Atelier do Sicko LTDA</t>
  </si>
  <si>
    <t>Isento</t>
  </si>
  <si>
    <t>15.802.576/0001-40</t>
  </si>
  <si>
    <t>PEDREIRA UM VALEMIX MICON – MINERAÇÃO CONGONHAS LTDAV</t>
  </si>
  <si>
    <t>001.482.330.00-76</t>
  </si>
  <si>
    <t>18.329.060/0001-18</t>
  </si>
  <si>
    <t>2019.01.0185</t>
  </si>
  <si>
    <t>FUTSAL PARA TODOS</t>
  </si>
  <si>
    <t>14.145.112/0001-45</t>
  </si>
  <si>
    <t>459971229.00-69</t>
  </si>
  <si>
    <t>INDUSTRIA E COMERCIO DE LATICINIOS MARIA MADALENA DE SOUZA LTDA</t>
  </si>
  <si>
    <t>456.651.996-0004</t>
  </si>
  <si>
    <t>26.189.084/0001-47</t>
  </si>
  <si>
    <t>MOVEIS B P LTDA</t>
  </si>
  <si>
    <t>01.610.917/0001-70</t>
  </si>
  <si>
    <t>01.610.917/0002-51</t>
  </si>
  <si>
    <t>TRANSMIG - TRANSMISSOES AUTOMATICAS MINAS GERAIS LTDA</t>
  </si>
  <si>
    <t>00.578.520/0001-86</t>
  </si>
  <si>
    <t>EMPAC-EMPRESA DE ARTEFATOS DE CONCRETO LTDA</t>
  </si>
  <si>
    <t>690989454.00-98</t>
  </si>
  <si>
    <t>02.781.376/0001-06</t>
  </si>
  <si>
    <t>ALESAT Combustíveis S.A.</t>
  </si>
  <si>
    <t>067.615.693.02-55</t>
  </si>
  <si>
    <t>23.314.594/0030-45</t>
  </si>
  <si>
    <t>2018.02.0103</t>
  </si>
  <si>
    <t>Galo – Futebol feminino II</t>
  </si>
  <si>
    <t>2020.02.0038</t>
  </si>
  <si>
    <t>Caminho Suave Ano III</t>
  </si>
  <si>
    <t xml:space="preserve">Ambev S.A. CDR Extrema </t>
  </si>
  <si>
    <t>2019.01.0035</t>
  </si>
  <si>
    <t>USIPA - Celeiro de Talentos Ano II</t>
  </si>
  <si>
    <t>ORGANIZACAO VERDEMAR LTDA</t>
  </si>
  <si>
    <t>062.705.396.26-00</t>
  </si>
  <si>
    <t>65.124.307/0026-06</t>
  </si>
  <si>
    <t>2019.01.0061</t>
  </si>
  <si>
    <t>CAMPEONATO MINEIRO SUB 20 - 2020</t>
  </si>
  <si>
    <t>Supermercados BH Comercio de Alimentos S/A</t>
  </si>
  <si>
    <t>003254612.22-66</t>
  </si>
  <si>
    <t>04.641.376/0224-58</t>
  </si>
  <si>
    <t>2019.01.0060</t>
  </si>
  <si>
    <t>Filhos do Vento III</t>
  </si>
  <si>
    <t>2019.01.0030</t>
  </si>
  <si>
    <t>CAMV - Centro de Atividades Mais Vôlei - Ano III</t>
  </si>
  <si>
    <t>480082983.05-66</t>
  </si>
  <si>
    <t>01.615.814/0022-28</t>
  </si>
  <si>
    <t>2020.02.0049</t>
  </si>
  <si>
    <t>Futebol Inclusivo</t>
  </si>
  <si>
    <t>062616449.35-60</t>
  </si>
  <si>
    <t>35.820.448/0195-89</t>
  </si>
  <si>
    <t>35.820.448/0133-86</t>
  </si>
  <si>
    <t>2020.02.0006</t>
  </si>
  <si>
    <t>CONTAGEM ESPORTE CLUBE - FUTEBOL MASCULINO</t>
  </si>
  <si>
    <t>07.866.264/0001-71</t>
  </si>
  <si>
    <t>2020.02.0021</t>
  </si>
  <si>
    <t>Ecomov Futebol de Base Ano IV</t>
  </si>
  <si>
    <t>SIER MOVEIS LTDA</t>
  </si>
  <si>
    <t>699661984.00- 16</t>
  </si>
  <si>
    <t>38.705.406/0001-42</t>
  </si>
  <si>
    <t>2019.01.0057</t>
  </si>
  <si>
    <t>Equipe Trilhar V</t>
  </si>
  <si>
    <t>2019.01.0058</t>
  </si>
  <si>
    <t>Base Campeã V</t>
  </si>
  <si>
    <t>2018.02.0105</t>
  </si>
  <si>
    <t>CAMPEONATO MINEIRO SUB 15 E SUB 17 - 2019 - 2ª DIVISÃO</t>
  </si>
  <si>
    <t>2020.02.0039</t>
  </si>
  <si>
    <t>Campeonatos Estaduais FMV</t>
  </si>
  <si>
    <t>223152381.33-27</t>
  </si>
  <si>
    <t>04.737.552/0035-87</t>
  </si>
  <si>
    <t>223152381.35-72</t>
  </si>
  <si>
    <t>04.737.552/0036-68</t>
  </si>
  <si>
    <t>223152381.36- 53</t>
  </si>
  <si>
    <t>04.737.552/0038-20</t>
  </si>
  <si>
    <t>AMG GROUP, MADEIRAS MAQUINAS E FERRAGENS LTDA</t>
  </si>
  <si>
    <t>31.119.213/0001-60</t>
  </si>
  <si>
    <t>2020.02.0037</t>
  </si>
  <si>
    <t>Montes Claros América Vôlei</t>
  </si>
  <si>
    <t>2020.02.0065</t>
  </si>
  <si>
    <t>BRAZIL CUP POUSO ALEGRE</t>
  </si>
  <si>
    <t>03.952.729/0001-56</t>
  </si>
  <si>
    <t>2019.01.0090</t>
  </si>
  <si>
    <t>Uberlândia Vôlei - Ano IV</t>
  </si>
  <si>
    <t>003200856.01-80</t>
  </si>
  <si>
    <t>2020.02.0079</t>
  </si>
  <si>
    <t>Futsal e Vôlei Social</t>
  </si>
  <si>
    <t>2019.01.0103</t>
  </si>
  <si>
    <t>Ginástica para caminhada &amp; corrida de Rua.</t>
  </si>
  <si>
    <t>27.097.499/0001-53</t>
  </si>
  <si>
    <t>J.R. FERRAGENS &amp; MADEIRAS LTDA</t>
  </si>
  <si>
    <t>71.095.897/0001-22</t>
  </si>
  <si>
    <t>DVG INDUSTRIAL S.A.</t>
  </si>
  <si>
    <t>2019.01.0186</t>
  </si>
  <si>
    <t>Caça Talentos - Atletas Paralímpicos</t>
  </si>
  <si>
    <t>16.864.662/0001-40</t>
  </si>
  <si>
    <t>2020.02.0073</t>
  </si>
  <si>
    <t>Campeonato Sul Americano de Voleibol Masculino</t>
  </si>
  <si>
    <t>Campeonato Mundial de Clubes de Voleibol Masculino</t>
  </si>
  <si>
    <t>2020.02.0078</t>
  </si>
  <si>
    <t>Voleibol Montes Claros Ano II</t>
  </si>
  <si>
    <t>2020.02.0050</t>
  </si>
  <si>
    <t>Conexão SK8 - ANO II - Legado Olímpico</t>
  </si>
  <si>
    <t>2019.01.0181</t>
  </si>
  <si>
    <t>Bom de Bola, Bom na Escola</t>
  </si>
  <si>
    <t>17.409.962/0001-00</t>
  </si>
  <si>
    <t>2019.01.0182</t>
  </si>
  <si>
    <t>Bom de Bola, Craque na Escola</t>
  </si>
  <si>
    <t>AMBEV S.A.</t>
  </si>
  <si>
    <t>002.196.371.20-56</t>
  </si>
  <si>
    <t>07.526.557/0070-31</t>
  </si>
  <si>
    <t>2019.01.0183</t>
  </si>
  <si>
    <t>Craque do Futuro</t>
  </si>
  <si>
    <t>2020.02.0099</t>
  </si>
  <si>
    <t>Esporte Cidadão - Sabará</t>
  </si>
  <si>
    <t>223152381.37- 34</t>
  </si>
  <si>
    <t>04.737.552/0039-00</t>
  </si>
  <si>
    <t>2019.01.0115</t>
  </si>
  <si>
    <t>Centro Dia Esportivo: Desenvolvimento Humano por meio de um programa de esportes e lazer no município de Três Pontas - ano II.</t>
  </si>
  <si>
    <t>2020.02.0082</t>
  </si>
  <si>
    <t>GR - DANÇARTE</t>
  </si>
  <si>
    <t>12.602.198/0001-62</t>
  </si>
  <si>
    <t>2020.02.0040</t>
  </si>
  <si>
    <t>Esporte e Cidadania Judô de Ouro</t>
  </si>
  <si>
    <t>01.241.361/0001-92</t>
  </si>
  <si>
    <t>BAPTISTA DE ALMEIDA COMERCIO E INDUSTRIA LTDA</t>
  </si>
  <si>
    <t>22.983.753/0001-05</t>
  </si>
  <si>
    <t>313075480.04-82</t>
  </si>
  <si>
    <t>19.860.683/0006-90</t>
  </si>
  <si>
    <t>2020.02.0001</t>
  </si>
  <si>
    <t>ESSUBE Base Forte</t>
  </si>
  <si>
    <t>303616449.26-47</t>
  </si>
  <si>
    <t>35.820.448/0134-67</t>
  </si>
  <si>
    <t>2020.02.0105</t>
  </si>
  <si>
    <t>Estação do Esporte: partida para a inclusão e cidadania</t>
  </si>
  <si>
    <t>BMA Ambiental Ltda</t>
  </si>
  <si>
    <t>08.281.012/0001-43</t>
  </si>
  <si>
    <t>2020.02.0031</t>
  </si>
  <si>
    <t>Corridas, Saltos, Lançamentos e Superação!</t>
  </si>
  <si>
    <t>30.013.625/0001-59</t>
  </si>
  <si>
    <t>Siderúrgica Setegusa LTDA</t>
  </si>
  <si>
    <t>2018.02.0013</t>
  </si>
  <si>
    <t>Desenvolvendo Atletas Sub 19 - Ano III</t>
  </si>
  <si>
    <t>194251364.00­-21</t>
  </si>
  <si>
    <t>2020.02.0042</t>
  </si>
  <si>
    <t>Cidade Olímpica</t>
  </si>
  <si>
    <t>2020.02.0068</t>
  </si>
  <si>
    <t>Formação e Desenvolvimento de Atletas do Basquete e Futsal - Ano II</t>
  </si>
  <si>
    <t>Siderúrgica Setegusa LDTA</t>
  </si>
  <si>
    <t>2020.02.0097</t>
  </si>
  <si>
    <t>Inter de Minas Sub 20 – Itaúna</t>
  </si>
  <si>
    <t>2020.02.0098</t>
  </si>
  <si>
    <t>ATLETA OLYMPICO IX</t>
  </si>
  <si>
    <t>2020.02.0112</t>
  </si>
  <si>
    <t>NÚCLEO DE ATLETAS DE FUTSAL</t>
  </si>
  <si>
    <t>MAXMOLAS MUNDIAL EIRELI</t>
  </si>
  <si>
    <t>24.866.009/0001-48</t>
  </si>
  <si>
    <t>067.860799/0062</t>
  </si>
  <si>
    <t>2020.02.0020</t>
  </si>
  <si>
    <t>BH Tênis</t>
  </si>
  <si>
    <t>TIM S.A.</t>
  </si>
  <si>
    <t>062055220.00-33</t>
  </si>
  <si>
    <t>02.421.421/0020-84</t>
  </si>
  <si>
    <t>2020.02.0032</t>
  </si>
  <si>
    <t>Aqui não tem Preconceito, aqui tem Futebol!</t>
  </si>
  <si>
    <t>2020.02.0033</t>
  </si>
  <si>
    <t>O Empoderamento Feminino no Futebol</t>
  </si>
  <si>
    <t>INDUSTRIA DE RAÇÕES PATENSE LTDA</t>
  </si>
  <si>
    <t>338052365.01-55</t>
  </si>
  <si>
    <t>23.357.072/0003-58</t>
  </si>
  <si>
    <t>ARCON ENGENHARIA DE CLIMATIZACAO LTDA</t>
  </si>
  <si>
    <t>313583275.00-55</t>
  </si>
  <si>
    <t>25.438.508/0001-05</t>
  </si>
  <si>
    <t>CONECTA MINAS GERAIS LTDA</t>
  </si>
  <si>
    <t>00.988.887/0001-78</t>
  </si>
  <si>
    <t>223152381.38-15</t>
  </si>
  <si>
    <t>04.737.552/0040-44</t>
  </si>
  <si>
    <t>2020.02.0106</t>
  </si>
  <si>
    <t>NADAR PARA O FUTURO IV</t>
  </si>
  <si>
    <t>223152381.39-98</t>
  </si>
  <si>
    <t>04.737.552/0041-25</t>
  </si>
  <si>
    <t>223152381.40-72</t>
  </si>
  <si>
    <t>04.737.552/0042-06</t>
  </si>
  <si>
    <t>223152381.41-53</t>
  </si>
  <si>
    <t>04.737.552/0043-97</t>
  </si>
  <si>
    <t>338052365.01- 55</t>
  </si>
  <si>
    <t>SADA BIO-ENERGIA E AGRICULTURA LTDA</t>
  </si>
  <si>
    <t>325274255.02- 30</t>
  </si>
  <si>
    <t>06.044.698/0008-08</t>
  </si>
  <si>
    <t>2018.02.0041</t>
  </si>
  <si>
    <t>FOMENTANDO O ESPORTE</t>
  </si>
  <si>
    <t>702616449.09-70</t>
  </si>
  <si>
    <t>35.820.448/0039-09</t>
  </si>
  <si>
    <t>2020.02.0077</t>
  </si>
  <si>
    <t>Ginástica Rítmica e Futebol Social</t>
  </si>
  <si>
    <t>2019.01.0088</t>
  </si>
  <si>
    <t>Juiz de Fora Vôlei – categorias de base</t>
  </si>
  <si>
    <t>Super Globo Química Ltda</t>
  </si>
  <si>
    <t>07.334.368/0001-35</t>
  </si>
  <si>
    <t>2018.02.0178</t>
  </si>
  <si>
    <t>Contagem Towers Basquete</t>
  </si>
  <si>
    <t>05.724.327/0001-20</t>
  </si>
  <si>
    <t>2019.01.0072</t>
  </si>
  <si>
    <t>CORRIDA DA SAÚDE</t>
  </si>
  <si>
    <t>2019.01.0069</t>
  </si>
  <si>
    <t>Corrida do Aço - Ano III</t>
  </si>
  <si>
    <t>PEMAC PEÇAS MÁQUINAS E ACESSÓRIOS LTDA</t>
  </si>
  <si>
    <t>20.090.106/0001-30</t>
  </si>
  <si>
    <t>2020.02.0119</t>
  </si>
  <si>
    <t>Escolinha da ESSUBE Ano V</t>
  </si>
  <si>
    <t>2020.02.0051</t>
  </si>
  <si>
    <t>Ipatinga Base de Aço</t>
  </si>
  <si>
    <t>BMB Belgo Mineira Bekaert Artefatos de Arame LTDA</t>
  </si>
  <si>
    <t>18.786.988/0003-93</t>
  </si>
  <si>
    <t>2020.02.0076</t>
  </si>
  <si>
    <t>Tropical, Fazendo Campeões no Futsal! 6</t>
  </si>
  <si>
    <t>2020.02.0143</t>
  </si>
  <si>
    <t>Trampolim AGTC 4</t>
  </si>
  <si>
    <t>2020.02.0158</t>
  </si>
  <si>
    <t>ENERGIA QUE SE MOVE II</t>
  </si>
  <si>
    <t>2019.01.0093</t>
  </si>
  <si>
    <t>ESCOLA DE ESPORTES ATOS - ANO II</t>
  </si>
  <si>
    <t>2020.02.0144</t>
  </si>
  <si>
    <t>Uberlândia Futsal Social II</t>
  </si>
  <si>
    <t>2020.02.0167</t>
  </si>
  <si>
    <t>LIGA DE BASQUETE DO TRIÂNGULO - ANO II</t>
  </si>
  <si>
    <t>2020.02.0177</t>
  </si>
  <si>
    <t>Futebol: o esporte de todos para todos</t>
  </si>
  <si>
    <t>23.783.749/0001-58</t>
  </si>
  <si>
    <t>2019.01.0121</t>
  </si>
  <si>
    <t>Projeto Vem Ser Taekwondo</t>
  </si>
  <si>
    <t>05.356.048/0001-50</t>
  </si>
  <si>
    <t>2019.01.0046</t>
  </si>
  <si>
    <t>Campeonato Mineiro de Futebol Americano 2020</t>
  </si>
  <si>
    <t>18.119.443/0001-61</t>
  </si>
  <si>
    <t>2021.12.0007</t>
  </si>
  <si>
    <t>Campeonato Sul-americano de Clubes de Voleibol</t>
  </si>
  <si>
    <t>2020.02.0056</t>
  </si>
  <si>
    <t>Uberlândia Vôlei Ano V</t>
  </si>
  <si>
    <t>2020.02.0048</t>
  </si>
  <si>
    <t>TRANSFORMAR PELO ESPORTE</t>
  </si>
  <si>
    <t>PLANTAR EMPREENDIMENTOS E PRODUTOS FLORESTAIS LTDA</t>
  </si>
  <si>
    <t>209742026.01­-54</t>
  </si>
  <si>
    <t>21.752.910/0003-62</t>
  </si>
  <si>
    <t>2020.02.0121</t>
  </si>
  <si>
    <t>Uniformes para os Atletas da Federação Hípica de Minas Gerais</t>
  </si>
  <si>
    <t>2020.02.0041</t>
  </si>
  <si>
    <t>Caminhada Mano Down</t>
  </si>
  <si>
    <t>2020.02.0231</t>
  </si>
  <si>
    <t>CAMPEONATOS REGIONAIS FMV</t>
  </si>
  <si>
    <t>GEORGES BROEMME AROMAS E FRAGRANCIAS LTDA</t>
  </si>
  <si>
    <t>19.405.166/0001-16</t>
  </si>
  <si>
    <t>2019.01.0062</t>
  </si>
  <si>
    <t>Amigos Unidos pelo Esporte e pelo Poder da Inclusão!</t>
  </si>
  <si>
    <t>22.740.898/0001-77</t>
  </si>
  <si>
    <t>2020.02.0142</t>
  </si>
  <si>
    <t>Formação e Desenvolvimento de Atletas da Natação - Ano III</t>
  </si>
  <si>
    <t>2020.02.0115</t>
  </si>
  <si>
    <t>Galo - Futebol Feminino III</t>
  </si>
  <si>
    <t>2021.12.0012</t>
  </si>
  <si>
    <t>2020.02.0137</t>
  </si>
  <si>
    <t>Formação e Desenvolvimento de Atletas do Tênis e de Ginástica ANO II</t>
  </si>
  <si>
    <t>2020.02.0174</t>
  </si>
  <si>
    <t>Juventus Futebol Clube</t>
  </si>
  <si>
    <t>07.122.446/0001-38</t>
  </si>
  <si>
    <t>AGRONELLI AGROINDÚSTRIA LTDA</t>
  </si>
  <si>
    <t>10.208.566/0015-62</t>
  </si>
  <si>
    <t>2020.02.0210</t>
  </si>
  <si>
    <t>PRO BMX Saúde &amp; Equilíbrio</t>
  </si>
  <si>
    <t>2020.02.0066</t>
  </si>
  <si>
    <t>Galo Futebol Americano - Ano II</t>
  </si>
  <si>
    <t>2021.12.0023</t>
  </si>
  <si>
    <t>2020.02.0060</t>
  </si>
  <si>
    <t>Natação Paralímpica - Praia Clube II</t>
  </si>
  <si>
    <t>2020.02.0184</t>
  </si>
  <si>
    <t>BH Cup de Beach Tennis</t>
  </si>
  <si>
    <t>16.894.466/0001-18</t>
  </si>
  <si>
    <t>2020.02.0185</t>
  </si>
  <si>
    <t>Minas Cup de Tênis</t>
  </si>
  <si>
    <t>2020.02.0159</t>
  </si>
  <si>
    <t>Promovendo Cidadania 2</t>
  </si>
  <si>
    <t>2020.02.0134</t>
  </si>
  <si>
    <t>Conexão SK8 - ANO III - Legado Olímpico</t>
  </si>
  <si>
    <t>IMA BORRACHAS LTDA</t>
  </si>
  <si>
    <t>001654425.01-55</t>
  </si>
  <si>
    <t>12.463.472/0002-40</t>
  </si>
  <si>
    <t>SUPERMERCADO COELHO DINIZ EIRELI</t>
  </si>
  <si>
    <t>277.799.228.01-66</t>
  </si>
  <si>
    <t>41.930.199/0002-15</t>
  </si>
  <si>
    <t>2019.01.0099</t>
  </si>
  <si>
    <t>Participação da Seleção Mineira Infanto Juvenil na Copa das Federações de Tênis</t>
  </si>
  <si>
    <t>277.799.228.11-54</t>
  </si>
  <si>
    <t>41.930.199/0012-97</t>
  </si>
  <si>
    <t>2020.02.0061</t>
  </si>
  <si>
    <t>Futsal - Praia Clube II</t>
  </si>
  <si>
    <t>DPI SERVICOS E ESTRUTURAS METALICAS EIRELI</t>
  </si>
  <si>
    <t>2020.02.0123</t>
  </si>
  <si>
    <t>ASSEEVA: FUTEBOL DE BASE – ANO II</t>
  </si>
  <si>
    <t>FOSPRATA FERTILIZANTES LTDA</t>
  </si>
  <si>
    <t>003.577.776/0058</t>
  </si>
  <si>
    <t>35.278.199/0001-07</t>
  </si>
  <si>
    <t>2020.02.0181</t>
  </si>
  <si>
    <t>FAZENDO A DIFERENÇA II</t>
  </si>
  <si>
    <t>2019.01.0111</t>
  </si>
  <si>
    <t>Vôlei Rendimento e Qualidade de Vida</t>
  </si>
  <si>
    <t>NACIONAL DE GRAFITE LTDA</t>
  </si>
  <si>
    <t>487093069.01-38</t>
  </si>
  <si>
    <t>21.228.861/0003-63</t>
  </si>
  <si>
    <t>AVG SIDERURGIA LTDA</t>
  </si>
  <si>
    <t>672429605.00-61</t>
  </si>
  <si>
    <t>20.176.160/0002-84</t>
  </si>
  <si>
    <t>2021.12.0025</t>
  </si>
  <si>
    <t>Ginástico - SwiMiti</t>
  </si>
  <si>
    <t>16.641.235/0001-00</t>
  </si>
  <si>
    <t>Supermercado Bahamas S/A</t>
  </si>
  <si>
    <t>17.745.613/0001-50</t>
  </si>
  <si>
    <t>2019.01.0177</t>
  </si>
  <si>
    <t>Uberlândia Futsal - Competições Sub 9, 11, 13 e 15 (2021)</t>
  </si>
  <si>
    <t>17.745.613/0002-31</t>
  </si>
  <si>
    <t>17.745.613/0003-12</t>
  </si>
  <si>
    <t>17.745.613/0004-01</t>
  </si>
  <si>
    <t>17.745.613/0005-84</t>
  </si>
  <si>
    <t>17.745.613/0006-65</t>
  </si>
  <si>
    <t>17.745.613/0007-46</t>
  </si>
  <si>
    <t>17.745.613/0008-27</t>
  </si>
  <si>
    <t>17.745.613/0009-08</t>
  </si>
  <si>
    <t>17.745.613/0010-41</t>
  </si>
  <si>
    <t>17.745.613/0011-22</t>
  </si>
  <si>
    <t>17.745.613/0012-03</t>
  </si>
  <si>
    <t>17.745.613/0013-94</t>
  </si>
  <si>
    <t>17.745.613/0014-75</t>
  </si>
  <si>
    <t>17.745.613/0015-56</t>
  </si>
  <si>
    <t>17.745.613/0017-18</t>
  </si>
  <si>
    <t>17.745.613/0018-07</t>
  </si>
  <si>
    <t>17.745.613/0019-80</t>
  </si>
  <si>
    <t>17.745.613/0020-13</t>
  </si>
  <si>
    <t>17.745.613/0021-02</t>
  </si>
  <si>
    <t>17.745.613/0022-85</t>
  </si>
  <si>
    <t>17.745.613/0023-66</t>
  </si>
  <si>
    <t>17.745.613/0024-47</t>
  </si>
  <si>
    <t>17.745.613/0025-28</t>
  </si>
  <si>
    <t>17.745.613/0026-09</t>
  </si>
  <si>
    <t>17.745.613/0027-90</t>
  </si>
  <si>
    <t>17.745.613/0028-70</t>
  </si>
  <si>
    <t>17.745.613/0029-51</t>
  </si>
  <si>
    <t>17.745.613/0030-95</t>
  </si>
  <si>
    <t>17.745.613/0031-76</t>
  </si>
  <si>
    <t>17.745.613/0032-57</t>
  </si>
  <si>
    <t>17.745.613/0033-38</t>
  </si>
  <si>
    <t>17.745.613/0034-19</t>
  </si>
  <si>
    <t>17.745.613/0035-08</t>
  </si>
  <si>
    <t>17.745.613/0036-80</t>
  </si>
  <si>
    <t>17.745.613/0037-61</t>
  </si>
  <si>
    <t>17.745.613/0038-42</t>
  </si>
  <si>
    <t>17.745.613/0039-23</t>
  </si>
  <si>
    <t>17.745.613/0040-67</t>
  </si>
  <si>
    <t>17.745.613/0041-48</t>
  </si>
  <si>
    <t>17.745.613/0042-29</t>
  </si>
  <si>
    <t>17.745.613/0043-00</t>
  </si>
  <si>
    <t>17.745.613/0044-90</t>
  </si>
  <si>
    <t>17.745.613/0045-71</t>
  </si>
  <si>
    <t>17.745.613/0046-52</t>
  </si>
  <si>
    <t>17.745.613/0047-33</t>
  </si>
  <si>
    <t>17.745.613/0048-14</t>
  </si>
  <si>
    <t>17.745.613/0049-03</t>
  </si>
  <si>
    <t>17.745.613/0050-39</t>
  </si>
  <si>
    <t>17.745.613/0052-09</t>
  </si>
  <si>
    <t>17.745.613/0053-81</t>
  </si>
  <si>
    <t>17.745.613/0054-62</t>
  </si>
  <si>
    <t>17.745.613/0055-43</t>
  </si>
  <si>
    <t>17.745.613/0056-24</t>
  </si>
  <si>
    <t>17.745.613/0057-05</t>
  </si>
  <si>
    <t>17.745.613/0058-96</t>
  </si>
  <si>
    <t>17.745.613/0059-77</t>
  </si>
  <si>
    <t>17.745.613/0060-00</t>
  </si>
  <si>
    <t>17.745.613/0061-91</t>
  </si>
  <si>
    <t>17.745.613/0062-72</t>
  </si>
  <si>
    <t>17.745.613/0063-53</t>
  </si>
  <si>
    <t>17.745.613/0064-34</t>
  </si>
  <si>
    <t>17.745.613/0065-15</t>
  </si>
  <si>
    <t>17.745.613/0066-04</t>
  </si>
  <si>
    <t>17.745.613/0067-87</t>
  </si>
  <si>
    <t>17.745.613/0069-49</t>
  </si>
  <si>
    <t>17.745.613/0070-82</t>
  </si>
  <si>
    <t>17.745.613/0071-63</t>
  </si>
  <si>
    <t>17.745.613/0073-25</t>
  </si>
  <si>
    <t>INDUSTRIA E COMERCIO DE MOVEIS COPAS EIRELI</t>
  </si>
  <si>
    <t>699298873.18-93</t>
  </si>
  <si>
    <t>21.786.793/0001-96</t>
  </si>
  <si>
    <t>2021.12.0013</t>
  </si>
  <si>
    <t>Futebol - Ubaense III</t>
  </si>
  <si>
    <t>SUPRANET TELECOM E INFROMATICA LTDA</t>
  </si>
  <si>
    <t>14.105.689/0001-23</t>
  </si>
  <si>
    <t>Companhia de Cimento Campeao Alvorada - CCA</t>
  </si>
  <si>
    <t>21.109.697/0002-94</t>
  </si>
  <si>
    <t>2020.02.0054</t>
  </si>
  <si>
    <t>CONTAGEM ESPORTE CLUBE VOLEIBOL MASCULINO</t>
  </si>
  <si>
    <t>2020.02.0047</t>
  </si>
  <si>
    <t>CONTAGEM ESPORTE CLUBE - FUTEBOL MASCULINO - ANO II</t>
  </si>
  <si>
    <t>062.705.396.22-95</t>
  </si>
  <si>
    <t>IFG – INDÚSTRIA DE FERRO GUSA LTDA</t>
  </si>
  <si>
    <t>41.793.902/0001-00</t>
  </si>
  <si>
    <t>2020.02.0046</t>
  </si>
  <si>
    <t>Pequenos Ginastas 2</t>
  </si>
  <si>
    <t>2020.02.0045</t>
  </si>
  <si>
    <t>Mais judô</t>
  </si>
  <si>
    <t>2020.02.0072</t>
  </si>
  <si>
    <t>Somos Rugby League</t>
  </si>
  <si>
    <t>33.384.814/0001-26</t>
  </si>
  <si>
    <t>2020.02.0126</t>
  </si>
  <si>
    <t>Geração Esporte 2022</t>
  </si>
  <si>
    <t>2020.02.0074</t>
  </si>
  <si>
    <t>Esporte e Cidadania Judô de Ouro - Mariana e Antônio Pereira</t>
  </si>
  <si>
    <t>2019.01.0097</t>
  </si>
  <si>
    <t>Esporte e Saúde!</t>
  </si>
  <si>
    <t>19.557.636/0001-67</t>
  </si>
  <si>
    <t>DECIO COMERCIO E SERVICOS RODOVIARIOS LTDA</t>
  </si>
  <si>
    <t>342188922.01- 45</t>
  </si>
  <si>
    <t>19.046.218/0002-96</t>
  </si>
  <si>
    <t>342188922.05- 52</t>
  </si>
  <si>
    <t>19.046.218/0006-10</t>
  </si>
  <si>
    <t>342188922.06- 33</t>
  </si>
  <si>
    <t>19.046.218/0007-09</t>
  </si>
  <si>
    <t>342188922.07- 14</t>
  </si>
  <si>
    <t>19.046.218/0008-81</t>
  </si>
  <si>
    <t>342188922.13- 97</t>
  </si>
  <si>
    <t>19.046.218/0014-20</t>
  </si>
  <si>
    <t>342188922.14- 78</t>
  </si>
  <si>
    <t>19.046.218/0015-00</t>
  </si>
  <si>
    <t>342188922.20- 40</t>
  </si>
  <si>
    <t>19.046.218/0024-00</t>
  </si>
  <si>
    <t>342188922.22- 02</t>
  </si>
  <si>
    <t>19.046.218/0026-63</t>
  </si>
  <si>
    <t>2021.12.0033</t>
  </si>
  <si>
    <t>Envelhecimento Saudável ano IV</t>
  </si>
  <si>
    <t>CLARO NXT TELECOMUNICACOES S/A</t>
  </si>
  <si>
    <t>062956363.01-99</t>
  </si>
  <si>
    <t>66.970.229/0021-00</t>
  </si>
  <si>
    <t>2020.02.0130</t>
  </si>
  <si>
    <t>Taça das Favelas - CUFA Minas 2022</t>
  </si>
  <si>
    <t>2020.02.0122</t>
  </si>
  <si>
    <t>LIBBRA 2022</t>
  </si>
  <si>
    <t>2021.12.0020</t>
  </si>
  <si>
    <t>Escolinhas de Voleibol</t>
  </si>
  <si>
    <t>Projeto Sada Vôlei – Lei de Incentivo</t>
  </si>
  <si>
    <t>04.737.552/0027-77</t>
  </si>
  <si>
    <t>223152381.28-27</t>
  </si>
  <si>
    <t>04.737.552/0030-72</t>
  </si>
  <si>
    <t>223152381.29-08</t>
  </si>
  <si>
    <t>04.737.552/0031-53</t>
  </si>
  <si>
    <t>2020.02.0149</t>
  </si>
  <si>
    <t>Juiz de Fora Vôlei – ano V – Equipe Multiprofissional e Núcleos de Formação</t>
  </si>
  <si>
    <t>2021.12.0054</t>
  </si>
  <si>
    <t>Trampolim AGTC 5</t>
  </si>
  <si>
    <t>2020.02.0192</t>
  </si>
  <si>
    <t>23.920.830/0001-32</t>
  </si>
  <si>
    <t>2020.02.0195</t>
  </si>
  <si>
    <t>2020.02.0196</t>
  </si>
  <si>
    <t>2020.02.0241</t>
  </si>
  <si>
    <t>ATLETA OLYMPICO X</t>
  </si>
  <si>
    <t>2019.01.0139</t>
  </si>
  <si>
    <t>Liespe: Esporte e Cidadania em Ipatinga – atividades físicas e paradesportivas - ano II</t>
  </si>
  <si>
    <t>062.569380.02-01</t>
  </si>
  <si>
    <t>Clamper Indústria e Comércio S/A</t>
  </si>
  <si>
    <t>66.429.895/0001-92</t>
  </si>
  <si>
    <t>2021.12.0005</t>
  </si>
  <si>
    <t>Formação de atletas</t>
  </si>
  <si>
    <t>2020.02.0243</t>
  </si>
  <si>
    <t>VEC Varginha - Sub 17</t>
  </si>
  <si>
    <t>18.987.503/0001-68</t>
  </si>
  <si>
    <t>236252824.92-16</t>
  </si>
  <si>
    <t>21.545.371/0095-09</t>
  </si>
  <si>
    <t>236252824.93-99</t>
  </si>
  <si>
    <t>21.545.371/0096-90</t>
  </si>
  <si>
    <t>236252824.94-70</t>
  </si>
  <si>
    <t>21.545.371/0097-70</t>
  </si>
  <si>
    <t>236.252824.95-42</t>
  </si>
  <si>
    <t>21.545.371/0098-51</t>
  </si>
  <si>
    <t>2021.12.0035</t>
  </si>
  <si>
    <t>OBEC NA COMUNIDADE</t>
  </si>
  <si>
    <t>20.072.112/0001-65</t>
  </si>
  <si>
    <t>2020.02.0198</t>
  </si>
  <si>
    <t>Qualidade de Vida e Inclusão Social por meio das Atividades Físicas</t>
  </si>
  <si>
    <t>2020.02.0127</t>
  </si>
  <si>
    <t>Judo é o Caminho</t>
  </si>
  <si>
    <t>2019.01.0125</t>
  </si>
  <si>
    <t>CIRCUITO MINEIRO DE TREKKING DE REGULARIDADE - CIDADES I</t>
  </si>
  <si>
    <t>Stoque Mercantil Ltda</t>
  </si>
  <si>
    <t>702482834.00-00</t>
  </si>
  <si>
    <t>21.628.516/0001-55</t>
  </si>
  <si>
    <t>2020.02.0015</t>
  </si>
  <si>
    <t>VENCEDOR</t>
  </si>
  <si>
    <t>24.313.258/0001-06</t>
  </si>
  <si>
    <t>702482834.04-25</t>
  </si>
  <si>
    <t>21.628.516/0007-40</t>
  </si>
  <si>
    <t>702482834.05-90</t>
  </si>
  <si>
    <t>21.628.516/0008-21</t>
  </si>
  <si>
    <t>LM Indústria, Comércio, Importação e Exportação Ltda</t>
  </si>
  <si>
    <t>702527708.00-32</t>
  </si>
  <si>
    <t>22.399.174/0001-01</t>
  </si>
  <si>
    <t>DME DISTRIBUIÇÃO S.A. - DMED</t>
  </si>
  <si>
    <t>518.601.288.00-94</t>
  </si>
  <si>
    <t>23.664.303/0001-04</t>
  </si>
  <si>
    <t>2020.02.0110</t>
  </si>
  <si>
    <t>Copa Municipal de Futsal de Base - "Energizando a Garotada"</t>
  </si>
  <si>
    <t>02.530.963/0001-22</t>
  </si>
  <si>
    <t>2021.12.0016</t>
  </si>
  <si>
    <t>Mergulhos de Inclusão</t>
  </si>
  <si>
    <t>2020.02.0124</t>
  </si>
  <si>
    <t>APAE Ipatinga: Correr, manipular e equilibrar: desenvolvendo habilidades em autistas por meio de um programa transdisciplinar – ano III.</t>
  </si>
  <si>
    <t>2020.02.0208</t>
  </si>
  <si>
    <t>Ativa Idade</t>
  </si>
  <si>
    <t>19.128.628/0001-03</t>
  </si>
  <si>
    <t>2020.02.0194</t>
  </si>
  <si>
    <t>Caminho do Esporte</t>
  </si>
  <si>
    <t>2020.02.0183</t>
  </si>
  <si>
    <t>FortaleSer: Emancipação Feminina, Saúde Integrada e Esporte</t>
  </si>
  <si>
    <t>02.727.331/0001-53</t>
  </si>
  <si>
    <t>2021.12.0080</t>
  </si>
  <si>
    <t>Mackenzie Voltado para o Futuro VII</t>
  </si>
  <si>
    <t>2020.02.0202</t>
  </si>
  <si>
    <t>26.257.107/0001-03</t>
  </si>
  <si>
    <t>Supermercados BH Comércio de Alimentos S.A.</t>
  </si>
  <si>
    <t>546.274.127-9445</t>
  </si>
  <si>
    <t>2021.12.0042</t>
  </si>
  <si>
    <t>Unilever Esporte e Cidadania II</t>
  </si>
  <si>
    <t>2021.12.0053</t>
  </si>
  <si>
    <t>Caminho Suave Ano IV</t>
  </si>
  <si>
    <t>2021.12.0045</t>
  </si>
  <si>
    <t>ESSUBE Base Forte Ano II</t>
  </si>
  <si>
    <t>2021.12.0050</t>
  </si>
  <si>
    <t>Hand7</t>
  </si>
  <si>
    <t>14.963.654/0001-25</t>
  </si>
  <si>
    <t>2020.02.0157</t>
  </si>
  <si>
    <t>DESPERTANDO TALENTOS</t>
  </si>
  <si>
    <t>21.507.934/0001-94</t>
  </si>
  <si>
    <t>2020.02.0203</t>
  </si>
  <si>
    <t>Rodoviário Camilo dos Santos Filho Ltda</t>
  </si>
  <si>
    <t>19.451.038/0001-09</t>
  </si>
  <si>
    <t>Vitaly Indústria Mecânia Eireli</t>
  </si>
  <si>
    <t>24.874.889/0001-02</t>
  </si>
  <si>
    <t>2021.12.0055</t>
  </si>
  <si>
    <t>Ecomov Futebol de Base Ano V</t>
  </si>
  <si>
    <t>2021.12.0038</t>
  </si>
  <si>
    <t>Projeto Tênis SIM - Ano I</t>
  </si>
  <si>
    <t>2019.01.0122</t>
  </si>
  <si>
    <t>Campeonato Mineiro de Futebol Americano 2022</t>
  </si>
  <si>
    <t>2020.02.0180</t>
  </si>
  <si>
    <t>CAMV - Centro de Atividades Mais Vôlei - Ano IV</t>
  </si>
  <si>
    <t>FUNDIÇÃO ALEA LTDA</t>
  </si>
  <si>
    <t>140761775.00-72</t>
  </si>
  <si>
    <t>65.228.694/0001-64</t>
  </si>
  <si>
    <t>SIDERCAM SIDERURGICA LTDA</t>
  </si>
  <si>
    <t>003333205.00-01</t>
  </si>
  <si>
    <t>32.205.887/0001-40</t>
  </si>
  <si>
    <t>2021.12.0006</t>
  </si>
  <si>
    <t>Inter de Minas Sub 15 – Itaúna</t>
  </si>
  <si>
    <t>2021.12.0052</t>
  </si>
  <si>
    <t>Ecomov Natação Ano VI</t>
  </si>
  <si>
    <t>2019.01.0126</t>
  </si>
  <si>
    <t>CIRCUITO MINEIRO DE TREKKING DE REGULARIDADE - CIDADES II</t>
  </si>
  <si>
    <t>HC CALDEIRARIA E ESTRUTURAS METALICAS LTDA</t>
  </si>
  <si>
    <t>08.067.510/0001-98</t>
  </si>
  <si>
    <t>2021.12.0001</t>
  </si>
  <si>
    <t>Capoeira para todos</t>
  </si>
  <si>
    <t>13.140.338/0001-90</t>
  </si>
  <si>
    <t>2021.12.0040</t>
  </si>
  <si>
    <t>TRANSFORMAR PELO ESPORTE III</t>
  </si>
  <si>
    <t>2020.02.0094</t>
  </si>
  <si>
    <t>SELEÇÃO MINEIRA DE HIPISMO NOS BRASILEIROS</t>
  </si>
  <si>
    <t>Francofer Produtos Siderúrgicos LTDA</t>
  </si>
  <si>
    <t>2020.02.0173</t>
  </si>
  <si>
    <t>Ginástica &amp; Caminhada &amp; Corrida de rua</t>
  </si>
  <si>
    <t>2021.12.0146</t>
  </si>
  <si>
    <t>Esporte Cidadão Sabará - Ano II</t>
  </si>
  <si>
    <t>Companhia Brasileira de Litio</t>
  </si>
  <si>
    <t>21.624.671/0001-01</t>
  </si>
  <si>
    <t>2019.01.0169</t>
  </si>
  <si>
    <t>Aprendiz de Basquete</t>
  </si>
  <si>
    <t>2020.02.0058</t>
  </si>
  <si>
    <t>O Azulão - RH</t>
  </si>
  <si>
    <t>178914130.02-24</t>
  </si>
  <si>
    <t>59.106.377/0008-49</t>
  </si>
  <si>
    <t>2021.12.0141</t>
  </si>
  <si>
    <t>Conexão Esportiva - Fase IV</t>
  </si>
  <si>
    <t>001074750.00- 02</t>
  </si>
  <si>
    <t>2021.12.0136</t>
  </si>
  <si>
    <t>TRANSFORMAR PELO ESPORTE IV</t>
  </si>
  <si>
    <t>2021.12.0186</t>
  </si>
  <si>
    <t>2021.12.0097</t>
  </si>
  <si>
    <t>Avança Esporte IV</t>
  </si>
  <si>
    <t>223152381.34-08</t>
  </si>
  <si>
    <t>04.737.552/0037-49</t>
  </si>
  <si>
    <t>223152381.42-34</t>
  </si>
  <si>
    <t>04.737.552/0044-78</t>
  </si>
  <si>
    <t>223152381.43-15</t>
  </si>
  <si>
    <t>04.737.552/0045-59</t>
  </si>
  <si>
    <t>223152381.44-98</t>
  </si>
  <si>
    <t>04.737.552/0046-30</t>
  </si>
  <si>
    <t>2021.12.0039</t>
  </si>
  <si>
    <t>Formação e Desenvolvimento de Atletas do Voleibol Feminino Sub 14 à 21 ANO II</t>
  </si>
  <si>
    <t>2021.12.0086</t>
  </si>
  <si>
    <t>Formação e Desenvolvimento da Atletas do Voleibol Masculino S 15 21 ANO II</t>
  </si>
  <si>
    <t>2020.02.0172</t>
  </si>
  <si>
    <t>Formando atletas e cidadãos, profissionais do esporte III</t>
  </si>
  <si>
    <t>2020.02.0168</t>
  </si>
  <si>
    <t>ESPORTE LADO A LADO COM A INCLUSÃO</t>
  </si>
  <si>
    <t>14.008.195/0001-20</t>
  </si>
  <si>
    <t>2021.12.0057</t>
  </si>
  <si>
    <t>Ecomov Voleibol Ano VII</t>
  </si>
  <si>
    <t>2021.12.0184</t>
  </si>
  <si>
    <t>VIVA HANDEBOL E ATLETISMO</t>
  </si>
  <si>
    <t>2020.02.0093</t>
  </si>
  <si>
    <t>BASQUETE EM CADEIRAS DE RODAS - ANO I</t>
  </si>
  <si>
    <t>15.071.700/0001-44</t>
  </si>
  <si>
    <t>2021.12.0024</t>
  </si>
  <si>
    <t>Pickleball vai à Comunidade</t>
  </si>
  <si>
    <t>2021.12.0094</t>
  </si>
  <si>
    <t>Uberlândia Vôlei/Praia Clube</t>
  </si>
  <si>
    <t>2021.12.0048</t>
  </si>
  <si>
    <t>SADA Tambasa Argos - Lei de Incentivo</t>
  </si>
  <si>
    <t>2021.12.0063</t>
  </si>
  <si>
    <t>Conexão SK8 - ANO IV - Legado Olímpico</t>
  </si>
  <si>
    <t>2021.12.0109</t>
  </si>
  <si>
    <t>DESENVOLVENDO ATLETAS ANO IV</t>
  </si>
  <si>
    <t>COMPANHIA DE CIMENTO CAMPEAO ALVORADA - CCA</t>
  </si>
  <si>
    <t>21.109.697/0007-07</t>
  </si>
  <si>
    <t>2021.12.0004</t>
  </si>
  <si>
    <t>Equipe Trilhar VI</t>
  </si>
  <si>
    <t>2020.02.0199</t>
  </si>
  <si>
    <t>Educa na Luta</t>
  </si>
  <si>
    <t>Companhia Energética de Minas Gerais - Cemig</t>
  </si>
  <si>
    <t>062.002160-0057</t>
  </si>
  <si>
    <t>17.155.730/0001-64</t>
  </si>
  <si>
    <t>2021.12.0145</t>
  </si>
  <si>
    <t>2020.02.0200</t>
  </si>
  <si>
    <t>Transforma pelo Esporte</t>
  </si>
  <si>
    <t>2020.02.0191</t>
  </si>
  <si>
    <t>Lutando com energia - Formação de Atletas.</t>
  </si>
  <si>
    <t>Lutando com energia.</t>
  </si>
  <si>
    <t>DELMAX EQUIPAMENTOS E MONTAGENS INDUSTRIAIS LTDA</t>
  </si>
  <si>
    <t>002563912.00-37</t>
  </si>
  <si>
    <t>22.520.934/0001-97</t>
  </si>
  <si>
    <t>2021.12.0172</t>
  </si>
  <si>
    <t>Sada Vôlei - Lei de Incentivo</t>
  </si>
  <si>
    <t>Saque Cidadão</t>
  </si>
  <si>
    <t>2021.12.0069</t>
  </si>
  <si>
    <t>2021.12.0067</t>
  </si>
  <si>
    <t>Tênis e Cidadania</t>
  </si>
  <si>
    <t>2021.12.0068</t>
  </si>
  <si>
    <t>2020.02.0161</t>
  </si>
  <si>
    <t>Na Base do Esporte</t>
  </si>
  <si>
    <t>24.038.615/0001-75</t>
  </si>
  <si>
    <t>2021.12.0059</t>
  </si>
  <si>
    <t>Academia do Skate - Etapa VII</t>
  </si>
  <si>
    <t>2020.02.0209</t>
  </si>
  <si>
    <t>BH Paralímpica - Ano II</t>
  </si>
  <si>
    <t>2020.02.0141</t>
  </si>
  <si>
    <t>Equipe Tênis escola</t>
  </si>
  <si>
    <t>10.290.322/0001-76</t>
  </si>
  <si>
    <t>2020.02.0152</t>
  </si>
  <si>
    <t>Pequenos Ginastas 3</t>
  </si>
  <si>
    <t>2020.02.0160</t>
  </si>
  <si>
    <t>Esporte do Futuro - Construindo Cidadania</t>
  </si>
  <si>
    <t>2021.12.0096</t>
  </si>
  <si>
    <t>MENINAS DE OURO</t>
  </si>
  <si>
    <t>2021.12.0060</t>
  </si>
  <si>
    <t>Projeto + Esporte ano II</t>
  </si>
  <si>
    <t>2020.02.0153</t>
  </si>
  <si>
    <t>Geração Esporte / Show de Bola ano II</t>
  </si>
  <si>
    <t>2020.02.0118</t>
  </si>
  <si>
    <t>APAE de Três Pontas: Esporte e Cidadania para pessoas com deficiência - Ano III</t>
  </si>
  <si>
    <t>2021.12.0022</t>
  </si>
  <si>
    <t>Lutando com Energia - Formação de Atletas</t>
  </si>
  <si>
    <t>Togni SA Materiais Refratários</t>
  </si>
  <si>
    <t>23.637.093/0016-41</t>
  </si>
  <si>
    <t>2021.12.0147</t>
  </si>
  <si>
    <t>Inter-Aqua: Hidroginástica Inclusiva</t>
  </si>
  <si>
    <t>17.416.868/0001-70</t>
  </si>
  <si>
    <t>21.109.697/0010-02</t>
  </si>
  <si>
    <t>2021.12.0003</t>
  </si>
  <si>
    <t>Base Campeã VI</t>
  </si>
  <si>
    <t>TELE COMUNICACOES DO VALE DO RIO GRANDE LTDA</t>
  </si>
  <si>
    <t>701942544.00-00</t>
  </si>
  <si>
    <t>71.061.345/0001-01</t>
  </si>
  <si>
    <t>2021.12.0044</t>
  </si>
  <si>
    <t>Uberaba Vôlei</t>
  </si>
  <si>
    <t>04.198.994/0001-53</t>
  </si>
  <si>
    <t>2021.12.0064</t>
  </si>
  <si>
    <t>Judô nas Escolas II</t>
  </si>
  <si>
    <t>2021.12.0116</t>
  </si>
  <si>
    <t>Inter de Minas Sub 14 e 17 - Itaúna</t>
  </si>
  <si>
    <t>SAGA MEDICAO S/A</t>
  </si>
  <si>
    <t>08.026.075/0001-53</t>
  </si>
  <si>
    <t>2021.12.0122</t>
  </si>
  <si>
    <t>Geração Campeã</t>
  </si>
  <si>
    <t>31.626.594/0001-74</t>
  </si>
  <si>
    <t>FMJ COMERCIO DE TINTAS LTDA</t>
  </si>
  <si>
    <t>23.045.334/0001-87</t>
  </si>
  <si>
    <t>2021.12.0135</t>
  </si>
  <si>
    <t>Natação Paralímpica - Praia Clube III</t>
  </si>
  <si>
    <t>2021.12.0113</t>
  </si>
  <si>
    <t>Formação e Desenvolvimento de Atletas do Basquete e Futsal - Ano III</t>
  </si>
  <si>
    <t>2020.02.0139</t>
  </si>
  <si>
    <t>SUPERLIGA - ANO I</t>
  </si>
  <si>
    <t>26.202.721/0001-78</t>
  </si>
  <si>
    <t>Coliseu Indústria e Comércio LTDA</t>
  </si>
  <si>
    <t>2020.02.0111</t>
  </si>
  <si>
    <t>BASE FORTE NACIONAL</t>
  </si>
  <si>
    <t>16.779.571/0001-06</t>
  </si>
  <si>
    <t>2020.02.0229</t>
  </si>
  <si>
    <t>ATIVAR – ATIVIDADES FÍSICAS E RECREATIVAS DE VALORIZAÇÃO DO ENVELHECIMENTO ATIVO.</t>
  </si>
  <si>
    <t>04.982.986/0001-01</t>
  </si>
  <si>
    <t>METALURGICA SAVEIRO IND &amp; COM LTDA</t>
  </si>
  <si>
    <t>166672905.00-78</t>
  </si>
  <si>
    <t>26.057.760/0001-29</t>
  </si>
  <si>
    <t>ATACADÃO DO FERRO LTDA</t>
  </si>
  <si>
    <t>056.0300.70.01-81</t>
  </si>
  <si>
    <t>03.254.761/0002-49</t>
  </si>
  <si>
    <t>2021.12.0209</t>
  </si>
  <si>
    <t>ATACADÃO DO FERRO INDUSTRIA DE ARTEFATOS DE METAL LTDA</t>
  </si>
  <si>
    <t>004.220.515.00-73</t>
  </si>
  <si>
    <t>44.565.107/0001-52</t>
  </si>
  <si>
    <t>EMPRESA BRASILEIRA DE BEBIDAS E ALIMENTOS S/A</t>
  </si>
  <si>
    <t>035198480.01-37</t>
  </si>
  <si>
    <t>07.604.556/0015-31</t>
  </si>
  <si>
    <t>2021.12.0010</t>
  </si>
  <si>
    <t>Circuito Sul-americano de Voleibol de Praia - Etapa Final</t>
  </si>
  <si>
    <t>MAC SUPERMERCADO LTDA</t>
  </si>
  <si>
    <t>20.633.061/0007-99</t>
  </si>
  <si>
    <t>20.633.061/0004-46</t>
  </si>
  <si>
    <t>2021.12.0066</t>
  </si>
  <si>
    <t>2021.12.0108</t>
  </si>
  <si>
    <t>Mais Ação Voleibol</t>
  </si>
  <si>
    <t>2021.12.0143</t>
  </si>
  <si>
    <t>APAE Esportiva</t>
  </si>
  <si>
    <t>18.629.410/0001-61</t>
  </si>
  <si>
    <t>MAX TERMOPLASTICOS LTDA</t>
  </si>
  <si>
    <t>001000250.00- 00</t>
  </si>
  <si>
    <t>07.788.670/0001-63</t>
  </si>
  <si>
    <t>20.633.061/0006-08</t>
  </si>
  <si>
    <t>20.633.061/0001-01</t>
  </si>
  <si>
    <t>20.633.061/0005-27</t>
  </si>
  <si>
    <t>ADIENT DO BRASIL BANCOS AUTOMOTIVOS LTDA.</t>
  </si>
  <si>
    <t>525674974.00-76</t>
  </si>
  <si>
    <t>00.514.820/0006-06</t>
  </si>
  <si>
    <t>2020.02.0227</t>
  </si>
  <si>
    <t>Bom de Bola, Craque na Escola - Edição II</t>
  </si>
  <si>
    <t>2021.12.0118</t>
  </si>
  <si>
    <t>PROHUMANOS - PRÓ CRIANÇAS II</t>
  </si>
  <si>
    <t>2021.12.0120</t>
  </si>
  <si>
    <t>056.0300.70.00-9</t>
  </si>
  <si>
    <t>03.254.761/0001-68</t>
  </si>
  <si>
    <t>INDUSTRIA DE CALÇADOS LACERDA ANDRADE LTDA</t>
  </si>
  <si>
    <t>14.801.688/0001-13</t>
  </si>
  <si>
    <t>Black Free Calçados Eireli</t>
  </si>
  <si>
    <t>KLIN SHOP LTDA</t>
  </si>
  <si>
    <t>701788227.00-92</t>
  </si>
  <si>
    <t>41.751.470/0001-74</t>
  </si>
  <si>
    <t>2021.12.0166</t>
  </si>
  <si>
    <t>Promovendo Cidadania 3</t>
  </si>
  <si>
    <t>2021.12.0192</t>
  </si>
  <si>
    <t>Futebol Bola Preta - Ano V</t>
  </si>
  <si>
    <t>INDUSTRIA E COMERCIO DE CALCADOS FPX LTDA</t>
  </si>
  <si>
    <t>002130779.00-03</t>
  </si>
  <si>
    <t>17.921.111/0001-33</t>
  </si>
  <si>
    <t>2021.12.0224</t>
  </si>
  <si>
    <t>NADAR PARA O FUTURO V</t>
  </si>
  <si>
    <t>INDUSTRIA DE CALCADOS THAIS LTDA</t>
  </si>
  <si>
    <t>18.524.074/0001-92</t>
  </si>
  <si>
    <t>002608401.07-92</t>
  </si>
  <si>
    <t>23.045.334/0008-53</t>
  </si>
  <si>
    <t>002608401.01-21</t>
  </si>
  <si>
    <t>23.045.334/0002-68</t>
  </si>
  <si>
    <t>002608401.05-39</t>
  </si>
  <si>
    <t>23.045.334/0006-91</t>
  </si>
  <si>
    <t>002608401.10-39</t>
  </si>
  <si>
    <t>23.045.334/0011-59</t>
  </si>
  <si>
    <t>002608401.11-10</t>
  </si>
  <si>
    <t>23.045.334/0012-30</t>
  </si>
  <si>
    <t>002608401.12-92</t>
  </si>
  <si>
    <t>23.045.334/0013-10</t>
  </si>
  <si>
    <t>002608401.13-73</t>
  </si>
  <si>
    <t>23.045.334/0014-00</t>
  </si>
  <si>
    <t>MATA GRANDE SIDERURGIA LTDA</t>
  </si>
  <si>
    <t>49.067.763/0001-49</t>
  </si>
  <si>
    <t>2022.15.0015</t>
  </si>
  <si>
    <t>Inter de Minas Sub 20 II – Itaúna</t>
  </si>
  <si>
    <t>2021.12.0123</t>
  </si>
  <si>
    <t>ESPORTE PARA TODOS</t>
  </si>
  <si>
    <t>002608401.02-02</t>
  </si>
  <si>
    <t>23.045.334/0003-49</t>
  </si>
  <si>
    <t>002608401.08-73</t>
  </si>
  <si>
    <t>23.045.334/0009-34</t>
  </si>
  <si>
    <t>2022.15.0005</t>
  </si>
  <si>
    <t>Trampolim AGTC 6</t>
  </si>
  <si>
    <t>2021.12.0056</t>
  </si>
  <si>
    <t>Escola de Futebol</t>
  </si>
  <si>
    <t>18.597.740/0001-12</t>
  </si>
  <si>
    <t>223616449.20-42</t>
  </si>
  <si>
    <t>35.820.448/0137-00</t>
  </si>
  <si>
    <t>2021.12.0070</t>
  </si>
  <si>
    <t>CENTRO DE EXCELÊNCIA DO ESPORTE VI</t>
  </si>
  <si>
    <t>2021.12.0071</t>
  </si>
  <si>
    <t>ESPORTE POR UM MUNDO MELHOR IX</t>
  </si>
  <si>
    <t>2021.12.0074</t>
  </si>
  <si>
    <t>ESPORTE POR UM MUNDO MELHOR X</t>
  </si>
  <si>
    <t>2021.12.0100</t>
  </si>
  <si>
    <t>Voleibol Praia Clube II</t>
  </si>
  <si>
    <t>Usinas Siderúrgicas de Minas Gerais S/A - USIMINAS</t>
  </si>
  <si>
    <t>2021.12.0138</t>
  </si>
  <si>
    <t>Circuito IBIS de Corrida de Rua</t>
  </si>
  <si>
    <t>2021.12.0144</t>
  </si>
  <si>
    <t>Corrida do Aço III</t>
  </si>
  <si>
    <t>2021.12.0185</t>
  </si>
  <si>
    <t>TREKKING DO CONHECIMENTO - CIDADES IV</t>
  </si>
  <si>
    <t>2020.02.0154</t>
  </si>
  <si>
    <t>Montes Claros América Vôlei Ano II</t>
  </si>
  <si>
    <t>2021.12.0018</t>
  </si>
  <si>
    <t>Futebol Mano Down</t>
  </si>
  <si>
    <t>2021.12.0043</t>
  </si>
  <si>
    <t>Saque Cidadão V</t>
  </si>
  <si>
    <t>2021.12.0112</t>
  </si>
  <si>
    <t>Atletas de aço</t>
  </si>
  <si>
    <t>2021.12.0132</t>
  </si>
  <si>
    <t>Bora Jogar + Basquete</t>
  </si>
  <si>
    <t>2021.12.0160</t>
  </si>
  <si>
    <t>Juiz de Fora Vôlei – ano VI– Equipe Multiprofissional e Núcleos de Formação</t>
  </si>
  <si>
    <t>2021.12.0169</t>
  </si>
  <si>
    <t>ATLETA OLYMPICO XII</t>
  </si>
  <si>
    <t>2021.12.0235</t>
  </si>
  <si>
    <t>FUTSAL PARA TODOS - Ano ll</t>
  </si>
  <si>
    <t>2022.15.0002</t>
  </si>
  <si>
    <t>Cidade Olímpica Ano II</t>
  </si>
  <si>
    <t>2022.15.0024</t>
  </si>
  <si>
    <t>Vida Ativa - Ano 2</t>
  </si>
  <si>
    <t>Indústria de Calçados Belizze LTDA</t>
  </si>
  <si>
    <t>452301429.00-09</t>
  </si>
  <si>
    <t>06.227.115/0001-08</t>
  </si>
  <si>
    <t>2020.02.0236</t>
  </si>
  <si>
    <t>Atletismo USIPA Ano V</t>
  </si>
  <si>
    <t>2021.12.0157</t>
  </si>
  <si>
    <t>Galo Futebol Americano - Ano III</t>
  </si>
  <si>
    <t>2021.12.0194</t>
  </si>
  <si>
    <t>Futebol - Ubaense IV</t>
  </si>
  <si>
    <t>2022.15.0021</t>
  </si>
  <si>
    <t>ENERGIA QUE SE MOVE III</t>
  </si>
  <si>
    <t xml:space="preserve">Companhia de Cimento Campeao Alvorada - CCA </t>
  </si>
  <si>
    <t>2022.15.0008</t>
  </si>
  <si>
    <t>TRANSFORMAR PELO ESPORTE V</t>
  </si>
  <si>
    <t>2021.12.0119</t>
  </si>
  <si>
    <t>Vale Esportes</t>
  </si>
  <si>
    <t>2021.12.0176</t>
  </si>
  <si>
    <t>Lenços ao Vento Saúde Integral</t>
  </si>
  <si>
    <t>32.655.845/0001-01</t>
  </si>
  <si>
    <t>2021.12.0107</t>
  </si>
  <si>
    <t>Meninas de Ouro - Competições</t>
  </si>
  <si>
    <t>2021.12.0062</t>
  </si>
  <si>
    <t>Esporte e Cidadania Judô de Ouro - Ano II</t>
  </si>
  <si>
    <t>2021.12.0159</t>
  </si>
  <si>
    <t>Vem Ser Taekwondo 2</t>
  </si>
  <si>
    <t>2022.15.0001</t>
  </si>
  <si>
    <t>2022.15.0003</t>
  </si>
  <si>
    <t>2022.15.0022</t>
  </si>
  <si>
    <t>Formação e Desenvolvimento da Atletas de Natação ANO IV</t>
  </si>
  <si>
    <t>2022.15.0036</t>
  </si>
  <si>
    <t>Formação e Desenvolvimento de Atletas do Tênis e de Ginástica ANO III</t>
  </si>
  <si>
    <t>2021.12.0190</t>
  </si>
  <si>
    <t>Futsal - Praia Clube III</t>
  </si>
  <si>
    <t>CCM INDUSTRIA E COMERCIO DE PRODUTOS DESCARTAVEIS S.A.</t>
  </si>
  <si>
    <t>001635535.01-52</t>
  </si>
  <si>
    <t>12.288.046/0002-18</t>
  </si>
  <si>
    <t>Itavale Distribuidora LTDA</t>
  </si>
  <si>
    <t>05.452.972/0001-30</t>
  </si>
  <si>
    <t>2022.15.0088</t>
  </si>
  <si>
    <t>Ecomov Futebol de Base Ano VI</t>
  </si>
  <si>
    <t>2021.12.0081</t>
  </si>
  <si>
    <t>USIPA - Celeiro de Talentos Ano III</t>
  </si>
  <si>
    <t>2022.15.0053</t>
  </si>
  <si>
    <t>Uberlândia Vôlei/Praia Clube - Ano VII</t>
  </si>
  <si>
    <t>2022.15.0068</t>
  </si>
  <si>
    <t>Caminho Suave Ano V</t>
  </si>
  <si>
    <t>2022.15.0067</t>
  </si>
  <si>
    <t>Ecomov Natação Ano VII</t>
  </si>
  <si>
    <t>2021.12.0095</t>
  </si>
  <si>
    <t>I CAMPEONATO MINEIRO DE FUTEBOL DA AMR</t>
  </si>
  <si>
    <t>2022.15.0050</t>
  </si>
  <si>
    <t>Meninas de Ouro Competições - Ano II</t>
  </si>
  <si>
    <t>MARTINS COMERCIO E SERVIÇOS DE DISTRIBUIÇÃO S/A</t>
  </si>
  <si>
    <t>702513460.00-75</t>
  </si>
  <si>
    <t>43.214.055/0001-07</t>
  </si>
  <si>
    <t>2021.12.0110</t>
  </si>
  <si>
    <t>LIGA DE BASQUETE DO TRIÂNGULO - ANO III</t>
  </si>
  <si>
    <t>Distribuidora Acaua Comércio e Indústria de Produtos Alimetícios LTDA</t>
  </si>
  <si>
    <t>2021.12.0015</t>
  </si>
  <si>
    <t>Campeonato Mineiro de Futebol Americano 2023</t>
  </si>
  <si>
    <t>2021.12.0148</t>
  </si>
  <si>
    <t>Base Forte</t>
  </si>
  <si>
    <t>18.138.560/0001-72</t>
  </si>
  <si>
    <t>TROPICAL INDUSTRIA DE ALIMENTOS S/A</t>
  </si>
  <si>
    <t>720.555.596-0058</t>
  </si>
  <si>
    <t>22.492.169/0001-49</t>
  </si>
  <si>
    <t>2021.12.0127</t>
  </si>
  <si>
    <t>BH Open Beach Tennis</t>
  </si>
  <si>
    <t>18.577.831/0001-96</t>
  </si>
  <si>
    <t>GELF SIDERURGIA S.A.</t>
  </si>
  <si>
    <t>672458158.00-06</t>
  </si>
  <si>
    <t>20.388.757/0001-01</t>
  </si>
  <si>
    <t>2020.02.0170</t>
  </si>
  <si>
    <t>CAPOEIRA INCLUSIVA</t>
  </si>
  <si>
    <t>AUSTEN PROCESSOS METALURGICOS LTDA</t>
  </si>
  <si>
    <t>411436772.01-92</t>
  </si>
  <si>
    <t>19.991.918/0002-59</t>
  </si>
  <si>
    <t>2021.12.0037</t>
  </si>
  <si>
    <t>ASSEEVA: FUTEBOL DE BASE – ANO III</t>
  </si>
  <si>
    <t>2022.15.0076</t>
  </si>
  <si>
    <t>ESPORTE PARA TODOS II</t>
  </si>
  <si>
    <t>2020.02.0226</t>
  </si>
  <si>
    <t>Bom de Bola, Bom na Escola - Edição II</t>
  </si>
  <si>
    <t>2021.12.0200</t>
  </si>
  <si>
    <t>BASE forte</t>
  </si>
  <si>
    <t>20.802.906/0001-37</t>
  </si>
  <si>
    <t>2021.12.0216</t>
  </si>
  <si>
    <t>ESCOLA DE ESPORTES ATOS - ANO III</t>
  </si>
  <si>
    <t>2022.15.0058</t>
  </si>
  <si>
    <t>Formação e Desenvolvimento da Atletas de Natação ANO V</t>
  </si>
  <si>
    <t>NSA SUPERMERCADO LTDA.</t>
  </si>
  <si>
    <t>720286390.00-96</t>
  </si>
  <si>
    <t>06.267.716/0001-36</t>
  </si>
  <si>
    <t>2022.15.0046</t>
  </si>
  <si>
    <t>Unilever Esporte e Cidadania III - Lei de Incentivo</t>
  </si>
  <si>
    <t>Nº proj. aprov.</t>
  </si>
  <si>
    <t xml:space="preserve">C.A.  </t>
  </si>
  <si>
    <t xml:space="preserve">T.C.  </t>
  </si>
  <si>
    <t>DATA AUTOR.</t>
  </si>
  <si>
    <t>EMPRESA APOIADORA/CONTRIBUINTE</t>
  </si>
  <si>
    <t>INSCRIÇÃO ESTADUAL</t>
  </si>
  <si>
    <t>SRF</t>
  </si>
  <si>
    <t>NOME DO EXECUTOR</t>
  </si>
  <si>
    <t>NOME DO PROJETO</t>
  </si>
  <si>
    <t>VALOR TOTAL CA</t>
  </si>
  <si>
    <t>INCENTIVO A DEDUZIR TC</t>
  </si>
  <si>
    <t>SOMATÓRIO TCs POR CA (TOTAL INCENTIVADO)</t>
  </si>
  <si>
    <t>SALDO CA</t>
  </si>
  <si>
    <t>TC</t>
  </si>
  <si>
    <t>2017.0084-2015.01</t>
  </si>
  <si>
    <t>Serra Verde Transporte Ltda</t>
  </si>
  <si>
    <t>338.841306.00-75</t>
  </si>
  <si>
    <t>Divinópolis</t>
  </si>
  <si>
    <t>Associação BS Competições</t>
  </si>
  <si>
    <t>ok</t>
  </si>
  <si>
    <t>2017.0085-2015.01</t>
  </si>
  <si>
    <t>Brasil Films Industrial Ltda</t>
  </si>
  <si>
    <t>223.356360.00-91</t>
  </si>
  <si>
    <t>2017.0105-2015.01</t>
  </si>
  <si>
    <t>Direcional Transporte e Logística S/A</t>
  </si>
  <si>
    <t>001.016535.00-67</t>
  </si>
  <si>
    <t>2017.0133-2015.01</t>
  </si>
  <si>
    <t>338.595362.00-86</t>
  </si>
  <si>
    <t>2017.0107-2015.01</t>
  </si>
  <si>
    <t xml:space="preserve">Empresa Gontijo de Transportes Ltda </t>
  </si>
  <si>
    <t>062.117186.00-20</t>
  </si>
  <si>
    <t>Governador Valadares</t>
  </si>
  <si>
    <t>2015.01.0017</t>
  </si>
  <si>
    <t>2016.0233 - 2015.01</t>
  </si>
  <si>
    <t>Adição Distribuição Express Ltda</t>
  </si>
  <si>
    <t>223.117448.05-14</t>
  </si>
  <si>
    <t>Grupo Educação, Ética e Cidadania - GEEC</t>
  </si>
  <si>
    <t>2016.0234 - 2015.01</t>
  </si>
  <si>
    <t>223.117448.04-41</t>
  </si>
  <si>
    <t>2016.0235 - 2015.01</t>
  </si>
  <si>
    <t>223.117448.03-60</t>
  </si>
  <si>
    <t>2016.0236 - 2015.01</t>
  </si>
  <si>
    <t>223.117448.02-80</t>
  </si>
  <si>
    <t>2016.0237 - 2015.01</t>
  </si>
  <si>
    <t>223.117448.10-14</t>
  </si>
  <si>
    <t>2016.0238 - 2015.01</t>
  </si>
  <si>
    <t>223.117448.09-30</t>
  </si>
  <si>
    <t>2016.0239 - 2015.01</t>
  </si>
  <si>
    <t>261.117448.12-03</t>
  </si>
  <si>
    <t>2016.0240 - 2015.01</t>
  </si>
  <si>
    <t>456.117448.14-12</t>
  </si>
  <si>
    <t>2016.0241 - 2015.01</t>
  </si>
  <si>
    <t>338.117448.15-24</t>
  </si>
  <si>
    <t>2016.0242 - 2015.01</t>
  </si>
  <si>
    <t>471.117448.01-96</t>
  </si>
  <si>
    <t>2016.0243 - 2015.01</t>
  </si>
  <si>
    <t>186.117448.16-36</t>
  </si>
  <si>
    <t>2016.0244 - 2015.01</t>
  </si>
  <si>
    <t>186.117448.17-17</t>
  </si>
  <si>
    <t>2016.0245 - 2015.01</t>
  </si>
  <si>
    <t>186.117448.18-90</t>
  </si>
  <si>
    <t>2016.0246 - 2015.01</t>
  </si>
  <si>
    <t>186.117448.24-70</t>
  </si>
  <si>
    <t>2016.0247 - 2015.01</t>
  </si>
  <si>
    <t>186.117448.22-17</t>
  </si>
  <si>
    <t>2016.0248 - 2015.01</t>
  </si>
  <si>
    <t>186.117448.25-43</t>
  </si>
  <si>
    <t>2016.0249 - 2015.01</t>
  </si>
  <si>
    <t>186.117448.26-24</t>
  </si>
  <si>
    <t>2016.0250 - 2015.01</t>
  </si>
  <si>
    <t>186.117448.33-88</t>
  </si>
  <si>
    <t>2016.0251 - 2015.01</t>
  </si>
  <si>
    <t>186.117448.34-69</t>
  </si>
  <si>
    <t>2016.0252 - 2015.01</t>
  </si>
  <si>
    <t>223.117448.06-97</t>
  </si>
  <si>
    <t>SOMATÓRIO DE TCs  POR CA (TOTAL INCENTIVADO - LANÇADO NA PLANILHA 2016)</t>
  </si>
  <si>
    <t>2017.0087-2015.01</t>
  </si>
  <si>
    <t>236.252824.00-49</t>
  </si>
  <si>
    <t>Varginha</t>
  </si>
  <si>
    <t>Instituto FAGOC de Educação e Cultura</t>
  </si>
  <si>
    <t>2017.0088-2015.01</t>
  </si>
  <si>
    <t>525.252824.25-17</t>
  </si>
  <si>
    <t>2017.0089-2015.01</t>
  </si>
  <si>
    <t>693.252824.44-84</t>
  </si>
  <si>
    <t>2017.0091-2015.01</t>
  </si>
  <si>
    <t>518.252824.34-26</t>
  </si>
  <si>
    <t>2017.0092-2015.01</t>
  </si>
  <si>
    <t>382.252824.35-26</t>
  </si>
  <si>
    <t>2017.0093-2015.01</t>
  </si>
  <si>
    <t>607.252824.54-28</t>
  </si>
  <si>
    <t>2017.0104-2015.01</t>
  </si>
  <si>
    <t xml:space="preserve">Formato Estofados Indústria e Comércio Ltda </t>
  </si>
  <si>
    <t>236.316439-0059</t>
  </si>
  <si>
    <t>2017.0112-2015.01</t>
  </si>
  <si>
    <t>001.937902-00-40</t>
  </si>
  <si>
    <t>Juiz de Fora</t>
  </si>
  <si>
    <t>2017.0094-2015.01</t>
  </si>
  <si>
    <t>056.252824.00-25</t>
  </si>
  <si>
    <t>2017.0095-2015.01</t>
  </si>
  <si>
    <t>324.252824.29-62</t>
  </si>
  <si>
    <t>2017.0096-2015.01</t>
  </si>
  <si>
    <t>479.252824.26-50</t>
  </si>
  <si>
    <t>Futebol Cidadãol</t>
  </si>
  <si>
    <t>2017.0097-2015.01</t>
  </si>
  <si>
    <t>016.052824.03-40</t>
  </si>
  <si>
    <t>2017.0098-2015.01</t>
  </si>
  <si>
    <t>625.252824.13-64</t>
  </si>
  <si>
    <t>2017.0099-2015.01</t>
  </si>
  <si>
    <t>637.252824.23-18</t>
  </si>
  <si>
    <t>2017.0100-2015.01</t>
  </si>
  <si>
    <t>223.252824.30-66</t>
  </si>
  <si>
    <t>2017.0101-2015.01</t>
  </si>
  <si>
    <t>287.252824.42-40</t>
  </si>
  <si>
    <t>2017.0102-2015.01</t>
  </si>
  <si>
    <t>155.252824.45-66</t>
  </si>
  <si>
    <t>2017.0103-2015.01</t>
  </si>
  <si>
    <t>236.252824.55-80</t>
  </si>
  <si>
    <t>2017.0275-2015.01</t>
  </si>
  <si>
    <t>CEMIG Distribuição S.A</t>
  </si>
  <si>
    <t>062.322136-0087</t>
  </si>
  <si>
    <t>Belo Horizonte</t>
  </si>
  <si>
    <t>Federação dos Clubes do Estado de Minas Gerais</t>
  </si>
  <si>
    <t>Homologação comunicada ao apoiador e executor com resssalva. Necessidade de comprovar a legitimidade da assinatura do diretor Thiago de Azevedo Camargo, mediante apresentação da ata de eleição devidamente registrada na Junta Comercial - JUCEMG, no prazo de 30 dias do recebimento da comunicação, sob pena de tornar sem efeito o deferimento do presente TC.</t>
  </si>
  <si>
    <t>2017.0261-2015.01</t>
  </si>
  <si>
    <t>Ematex Industrial e Comercial Textil Ltda</t>
  </si>
  <si>
    <t>062.379133-0070</t>
  </si>
  <si>
    <t>Esporte Clube Sirio de Belo Horizonte</t>
  </si>
  <si>
    <t>Projeto Damasco - Esporte no Sírio</t>
  </si>
  <si>
    <t>2017.0051-2015.01</t>
  </si>
  <si>
    <t>Coteminas S/A</t>
  </si>
  <si>
    <t>433.390833.01-77</t>
  </si>
  <si>
    <t>Montes Claros</t>
  </si>
  <si>
    <t>Associação Educacional, Esportiva e  Social do Brasil</t>
  </si>
  <si>
    <t xml:space="preserve">Escolinha de Voleibol de Montes Claros </t>
  </si>
  <si>
    <t>2016.0260-2015.01</t>
  </si>
  <si>
    <t>367.470167.00-58</t>
  </si>
  <si>
    <t>Clube Bom Pastor</t>
  </si>
  <si>
    <t>Clube Bom Pastor - Núcleos de Iniciação ao voleibol</t>
  </si>
  <si>
    <t>2017.0106-2015.01</t>
  </si>
  <si>
    <t xml:space="preserve">Medquimica Indústria Farmacéutica Ltda </t>
  </si>
  <si>
    <t>367.170800.01-28</t>
  </si>
  <si>
    <t>2017.0220-2015.01</t>
  </si>
  <si>
    <t>Marluvas Calçados de Segurança Ltda</t>
  </si>
  <si>
    <t>230.091271.05-85</t>
  </si>
  <si>
    <t>Núcleo de Desenvolvimento Humano e Econômico do Vale do Jequitinhonha</t>
  </si>
  <si>
    <t>2017.0221-2015.01</t>
  </si>
  <si>
    <t>230.091271.06-66</t>
  </si>
  <si>
    <t>2017.0224-2015.01</t>
  </si>
  <si>
    <t>Supermercado Eskinão Ltda</t>
  </si>
  <si>
    <t>836.087995.04-90</t>
  </si>
  <si>
    <t>2017.0021-2015.01</t>
  </si>
  <si>
    <t>702.042559.00-63</t>
  </si>
  <si>
    <t>Uberlândia</t>
  </si>
  <si>
    <t>Uberlândia Esporte Clube</t>
  </si>
  <si>
    <t>Craques do Futuro</t>
  </si>
  <si>
    <t>2017.0250-2015.01</t>
  </si>
  <si>
    <t>702.980945-0010</t>
  </si>
  <si>
    <t>Centro de Educação Física e Fisioterapia do Uberlândia Esporte Clube</t>
  </si>
  <si>
    <t>2017.0053-2015.01</t>
  </si>
  <si>
    <t xml:space="preserve">Metagal Indústria e Comércio Ltda </t>
  </si>
  <si>
    <t>569.914130.00-09</t>
  </si>
  <si>
    <t>Fundação Dona Mindoca Rennó Moreira</t>
  </si>
  <si>
    <t>2017.0003-2015.01</t>
  </si>
  <si>
    <t>Mineração Lapa Vermelha Ltda</t>
  </si>
  <si>
    <t>493.377751.02-30</t>
  </si>
  <si>
    <t>Bonsucesso Esporte Clube</t>
  </si>
  <si>
    <t>2017.0212-2015.01</t>
  </si>
  <si>
    <t>Ambev S/A</t>
  </si>
  <si>
    <t>002.196371.06-49</t>
  </si>
  <si>
    <t>Associação Esportiva e Recreativa Usipa</t>
  </si>
  <si>
    <t>2017.0222-2015.01</t>
  </si>
  <si>
    <t>702.980945.00-10</t>
  </si>
  <si>
    <t>Associação Argos</t>
  </si>
  <si>
    <t>2017.0223-2015.01</t>
  </si>
  <si>
    <t>Algar Multimídia S/A</t>
  </si>
  <si>
    <t>001.030140.00-75</t>
  </si>
  <si>
    <t>2017.0119-2015.01</t>
  </si>
  <si>
    <t>Instituto Dibbra</t>
  </si>
  <si>
    <t>2017.0154-2015.01</t>
  </si>
  <si>
    <t>Coleção Indústria e Com. de Informática, telecomunicações e Eletrônica Ltda</t>
  </si>
  <si>
    <t>702.266157.00-30</t>
  </si>
  <si>
    <t>Clube Recreativo e Esportivo dos Servidores Públicos Municipais de Varginha</t>
  </si>
  <si>
    <t>2017.0155-2015.01</t>
  </si>
  <si>
    <t>2017.0156-2015.01</t>
  </si>
  <si>
    <t>2017.0157-2015.01</t>
  </si>
  <si>
    <t>2017.0158-2015.01</t>
  </si>
  <si>
    <t>2017.0159-2015.01</t>
  </si>
  <si>
    <t>2017.0160-2015.01</t>
  </si>
  <si>
    <t>2017.0161-2015.01</t>
  </si>
  <si>
    <t>2017.0162-2015.01</t>
  </si>
  <si>
    <t>2017.0163-2015.01</t>
  </si>
  <si>
    <t>2017.0164--2015.01</t>
  </si>
  <si>
    <t>2017.0165-2015.01</t>
  </si>
  <si>
    <t>2017.0166-2015.01</t>
  </si>
  <si>
    <t>2017.0167-2015.01</t>
  </si>
  <si>
    <t>367.252824.53-44</t>
  </si>
  <si>
    <t>2017.0168-2015.01</t>
  </si>
  <si>
    <t>2017.0169-2015.01</t>
  </si>
  <si>
    <t>183.258824.47-81</t>
  </si>
  <si>
    <t>2017.0170-2015.01</t>
  </si>
  <si>
    <t>2017.0171-2015.01</t>
  </si>
  <si>
    <t>2017.0172-2015.01</t>
  </si>
  <si>
    <t>2017.0173-2015.01</t>
  </si>
  <si>
    <t>2017.0174-2015.01</t>
  </si>
  <si>
    <t>2017.0175-2015.01</t>
  </si>
  <si>
    <t>2017.0176-2015.01</t>
  </si>
  <si>
    <t>2017.0177-2015.01</t>
  </si>
  <si>
    <t>2017.0178-2015.01</t>
  </si>
  <si>
    <t>2017.0179-2015.01</t>
  </si>
  <si>
    <t>236.252824.59-03</t>
  </si>
  <si>
    <t>2017.0180-2015.01</t>
  </si>
  <si>
    <t>2017.0181-2015.01</t>
  </si>
  <si>
    <t>2017.0182-2015.01</t>
  </si>
  <si>
    <t>2017.0183-2015.01</t>
  </si>
  <si>
    <t>2017.0184-2015.01</t>
  </si>
  <si>
    <t>2017.0185-2015.01</t>
  </si>
  <si>
    <t>2017.0186-2015.01</t>
  </si>
  <si>
    <t>2017.0187-2015.01</t>
  </si>
  <si>
    <t>2017.0188-2015.01</t>
  </si>
  <si>
    <t>2017.0189-2015.01</t>
  </si>
  <si>
    <t>2017.0190-2015.01</t>
  </si>
  <si>
    <t>2017.0191-2015.01</t>
  </si>
  <si>
    <t>2017.0192-2015.01</t>
  </si>
  <si>
    <t>2017.0193-2015.01</t>
  </si>
  <si>
    <t>2017.0194-2015.01</t>
  </si>
  <si>
    <t>2017.0195-2015.01</t>
  </si>
  <si>
    <t>2017.0196-2015.01</t>
  </si>
  <si>
    <t>2017.0197-2015.01</t>
  </si>
  <si>
    <t>2017.0198-2015.01</t>
  </si>
  <si>
    <t>2017.0199-2015.01</t>
  </si>
  <si>
    <t>2017.0200-2015.01</t>
  </si>
  <si>
    <t>2017.0201-2015.01</t>
  </si>
  <si>
    <t>2017.0246</t>
  </si>
  <si>
    <t>672.019634.00-21</t>
  </si>
  <si>
    <t>Contagem</t>
  </si>
  <si>
    <t>Prefeitura Municipal de Belo horizonte</t>
  </si>
  <si>
    <t>Vôlei Sem Limites</t>
  </si>
  <si>
    <t>2017.0009-2015.01</t>
  </si>
  <si>
    <t>Alexandre Batista Correa &amp; Cia Ltda</t>
  </si>
  <si>
    <t>287.431122.01-38</t>
  </si>
  <si>
    <t>Associação Atlética Pangaré</t>
  </si>
  <si>
    <t>2017.0010-2015.01</t>
  </si>
  <si>
    <t>287.431122.00-57</t>
  </si>
  <si>
    <t>2017.0045-2015.01</t>
  </si>
  <si>
    <t>Academia do Vôlei</t>
  </si>
  <si>
    <t xml:space="preserve">Vida &amp; Volei de Base  </t>
  </si>
  <si>
    <t>2017.0046-2015.01</t>
  </si>
  <si>
    <t>2017.0209-2015.01</t>
  </si>
  <si>
    <t>578.015899.00-09</t>
  </si>
  <si>
    <t>Associação Brasileira de Esporte Automotores</t>
  </si>
  <si>
    <t xml:space="preserve">Final do Campeonato Mineiro Off Road  </t>
  </si>
  <si>
    <t>2017.0269-2015.01</t>
  </si>
  <si>
    <t>Upside Distribuição de Alimentos Ltda</t>
  </si>
  <si>
    <t>001.320755-0010</t>
  </si>
  <si>
    <t>ACE Ação com Esporte</t>
  </si>
  <si>
    <t>2017.0118-2016.01</t>
  </si>
  <si>
    <t xml:space="preserve">Telefônica Brasil S/A </t>
  </si>
  <si>
    <t>062.190468.00-45</t>
  </si>
  <si>
    <t>Minas Tênis clube</t>
  </si>
  <si>
    <t>Desenvolvimento de Atletas do Tênis para o Alto Rendimento - Ano III</t>
  </si>
  <si>
    <t>2017.0248-2016.01</t>
  </si>
  <si>
    <t>002.196371-0649</t>
  </si>
  <si>
    <t>Associação  Culural e Esportiva - VETOR</t>
  </si>
  <si>
    <t>2017.0232-2016.01</t>
  </si>
  <si>
    <t>702.042559-0063</t>
  </si>
  <si>
    <t>Esporte Social Uberlândia-ESSUBE</t>
  </si>
  <si>
    <t>Escolinha da ESSUBE</t>
  </si>
  <si>
    <t>2017.0233-2016.01</t>
  </si>
  <si>
    <t>2017.0121-2016.01</t>
  </si>
  <si>
    <t>EMPABRA-Empresa de Mineração Pau Branco S/A</t>
  </si>
  <si>
    <t>062.616344.02-92</t>
  </si>
  <si>
    <t>Associação Esportiva Minas Gerais</t>
  </si>
  <si>
    <t>Cento de Treinamento Amigos do Esporte</t>
  </si>
  <si>
    <t>2017.0011-2016.01</t>
  </si>
  <si>
    <t>Plásticos Tropical Industria e Comércio Ltda</t>
  </si>
  <si>
    <t>001.074750.00-02</t>
  </si>
  <si>
    <t>Mackenzie Esporte Clube</t>
  </si>
  <si>
    <t>2017.0024-2016.01</t>
  </si>
  <si>
    <t>223.152381.00-18</t>
  </si>
  <si>
    <t>2017.0025-2016.01</t>
  </si>
  <si>
    <t>186.152381.01-41</t>
  </si>
  <si>
    <t>2017.0026-2016.01</t>
  </si>
  <si>
    <t>223.152381.04-33</t>
  </si>
  <si>
    <t>2017.0027-2016.01</t>
  </si>
  <si>
    <t>223.152381.05-06</t>
  </si>
  <si>
    <t>2017.0028-2016.01</t>
  </si>
  <si>
    <t>223.152381.06-89</t>
  </si>
  <si>
    <t>2017.0029-2016.01</t>
  </si>
  <si>
    <t>223.152381.07-60</t>
  </si>
  <si>
    <t>2017.0030-2016.01</t>
  </si>
  <si>
    <t>223.152381.08-40</t>
  </si>
  <si>
    <t>2017.0005-2016.01</t>
  </si>
  <si>
    <t>Icasa Industria Cerâmica Andradense S/A</t>
  </si>
  <si>
    <t>026.133307.00-94</t>
  </si>
  <si>
    <t>Associação Cultural e Esportiva- VETOR</t>
  </si>
  <si>
    <t>2017.0219-2016.01</t>
  </si>
  <si>
    <t>002.196371.07-20</t>
  </si>
  <si>
    <t>2017.0056-2016.01</t>
  </si>
  <si>
    <t>062.206887.00-79</t>
  </si>
  <si>
    <t xml:space="preserve">Cancelamento integral a pedido do Apoiador. Valor total do incentivo fiscal:43.407,98. Memo 033/2017. CAFT 830819 </t>
  </si>
  <si>
    <t>2017.0058-2016.01</t>
  </si>
  <si>
    <t>Laboratório Ótico de Precisão Ltda</t>
  </si>
  <si>
    <t>062.930618.01-78</t>
  </si>
  <si>
    <t>2017.0059-2016.01</t>
  </si>
  <si>
    <t>062.930618.02-59</t>
  </si>
  <si>
    <t>2017,0060-2016.01</t>
  </si>
  <si>
    <t>062.930618.03-30</t>
  </si>
  <si>
    <t>2017.0061-2016.01</t>
  </si>
  <si>
    <t xml:space="preserve">Distribuidora Rio Branco de Petróleo Ltda </t>
  </si>
  <si>
    <t>701.334388.00-87</t>
  </si>
  <si>
    <t>Uberaba</t>
  </si>
  <si>
    <t>2017.0062-2016.01</t>
  </si>
  <si>
    <t>701.334388.01-68</t>
  </si>
  <si>
    <t>2017.0081-2016.01</t>
  </si>
  <si>
    <t>701.334388.02-49</t>
  </si>
  <si>
    <t>2017.0082-2016.01</t>
  </si>
  <si>
    <t>Mason Equipamentos Ltda</t>
  </si>
  <si>
    <t>001.661377.00-19</t>
  </si>
  <si>
    <t>2017.0139-2016.01</t>
  </si>
  <si>
    <t>002.196371-0070</t>
  </si>
  <si>
    <t>Minas Tênis Náutico Clube</t>
  </si>
  <si>
    <t>Formação e Desenvolvimento de Atletas do Voleibol Masculino- Sub 15 a 19</t>
  </si>
  <si>
    <t>2017.0117-2016.01</t>
  </si>
  <si>
    <t>362.094007.13-72</t>
  </si>
  <si>
    <t>Ipatinga</t>
  </si>
  <si>
    <t>Federação de Taekwondo do Estado de Minas Gerais</t>
  </si>
  <si>
    <t>2017.0116-2016.01</t>
  </si>
  <si>
    <t>367.094007.03-33</t>
  </si>
  <si>
    <t>2017.0138-2016.01</t>
  </si>
  <si>
    <t>002.196371-0568</t>
  </si>
  <si>
    <t xml:space="preserve">Formação e Desenvolvimento de Atletas do Voleibol Feminino - Sub 21 - Ano II </t>
  </si>
  <si>
    <t>2017.0242-2016.01</t>
  </si>
  <si>
    <t>062.190468-0045</t>
  </si>
  <si>
    <t>Instituto Onde a Arte se Une ao Esporte</t>
  </si>
  <si>
    <t>2017.0114-2016.01</t>
  </si>
  <si>
    <t>2017.0115-2016.01</t>
  </si>
  <si>
    <t>2017.0023-2016.01</t>
  </si>
  <si>
    <t>EIMCAL-Empresa Industrial de Mineração Calcária Ltda</t>
  </si>
  <si>
    <t>536.003383.02-67</t>
  </si>
  <si>
    <t>Associação de Cultura Esporte e Lazer Movimenta Brasil</t>
  </si>
  <si>
    <t>2017.0120-2016.01</t>
  </si>
  <si>
    <t>002.196371.05-68</t>
  </si>
  <si>
    <t>Formação e Desenvolvimento de Atletas do Basquete - Ano III- Mini(sub 12) à Sub 17</t>
  </si>
  <si>
    <t>2017.0150-2016.01</t>
  </si>
  <si>
    <t xml:space="preserve">Distribuidora Rio Banco de Petróleo </t>
  </si>
  <si>
    <t>701.337388.02-49</t>
  </si>
  <si>
    <t>Minas Tênis Clube</t>
  </si>
  <si>
    <t>2017.0294-2016.01</t>
  </si>
  <si>
    <t>Usinas Siderurgicas de Minas Gerais S/A- Usiminas</t>
  </si>
  <si>
    <t>313.002022-0120</t>
  </si>
  <si>
    <t>Instsituto Brasil Igualdade Social - IBIS</t>
  </si>
  <si>
    <t xml:space="preserve">Minas Fórmula3 </t>
  </si>
  <si>
    <t>2017.0140-2016.01</t>
  </si>
  <si>
    <t>Formação e Desenvolvimento de Atletas do Voleibol Feminino - Sub 14 a 18 - Ano II</t>
  </si>
  <si>
    <t>2017.0123-2016.01</t>
  </si>
  <si>
    <t>Associação Brasileira de Cidadania e Desenvolvimento  - ABCD</t>
  </si>
  <si>
    <t>2017.0125-2016.01</t>
  </si>
  <si>
    <t>2017.0014-2016.01</t>
  </si>
  <si>
    <t>Central Campo Insumos Agrícolas Ltda</t>
  </si>
  <si>
    <t>394.237300.01-19</t>
  </si>
  <si>
    <t>UBA União Bancária Atlética</t>
  </si>
  <si>
    <t>UBA Esportes</t>
  </si>
  <si>
    <t>2017.0015-2016.01</t>
  </si>
  <si>
    <t>394.237300.02-91</t>
  </si>
  <si>
    <t>2017.0020-2016.01</t>
  </si>
  <si>
    <t>394.237300.00-38</t>
  </si>
  <si>
    <t>2017.0126-2016.01</t>
  </si>
  <si>
    <t xml:space="preserve">GT Minas Transportes e Distibuidora Ltda </t>
  </si>
  <si>
    <t>707.299575.00-79</t>
  </si>
  <si>
    <t>2017.0207-2016.01</t>
  </si>
  <si>
    <t>546.274127.94.45</t>
  </si>
  <si>
    <t xml:space="preserve">Instituto Cultural, Esportivo e Social Bacana Demais-ICESBADE </t>
  </si>
  <si>
    <t>Ações Sociais Bacana Demais, na Escolinha de Futebol e na Capoeira</t>
  </si>
  <si>
    <t>2017.0002 - 2016.01</t>
  </si>
  <si>
    <t>062.002022.14-86</t>
  </si>
  <si>
    <t>Associação Educacional, Esportiva e Social do Brasil</t>
  </si>
  <si>
    <t>2017.0144-2016.01</t>
  </si>
  <si>
    <t>2017.0127-2016.01</t>
  </si>
  <si>
    <t>Esporte Por um Mundo Melhor IV</t>
  </si>
  <si>
    <t>2017.0128-2016.01</t>
  </si>
  <si>
    <t>2017.0129-2016.01</t>
  </si>
  <si>
    <t>567.094.007.07-29</t>
  </si>
  <si>
    <t>2017.0049-2016.01</t>
  </si>
  <si>
    <t>Associação Uberlandense Voleibol</t>
  </si>
  <si>
    <t>Voleibol Campeão Infantil II</t>
  </si>
  <si>
    <t>2017.0047-2016.01</t>
  </si>
  <si>
    <t>Instituto Saúde e Equilíbrio</t>
  </si>
  <si>
    <t>BMX, Saúde &amp; Equilibrio II</t>
  </si>
  <si>
    <t>2017.0048-2016.01</t>
  </si>
  <si>
    <t xml:space="preserve">Instituto Saúde e Equilibrio </t>
  </si>
  <si>
    <t>2017.0064-2016.01</t>
  </si>
  <si>
    <t>Lojas Riachuelo S/A</t>
  </si>
  <si>
    <t>702.053333.02-80</t>
  </si>
  <si>
    <t>Associação Natividade Incentivo ao Esporte, Cultura e Lazer</t>
  </si>
  <si>
    <t>2017.0065-2016.01</t>
  </si>
  <si>
    <t>702.053333.15-02</t>
  </si>
  <si>
    <t>2017.0067-2016.01</t>
  </si>
  <si>
    <t>702.053333.16-85</t>
  </si>
  <si>
    <t>2017.0066-2016.01</t>
  </si>
  <si>
    <t>702.053333.18-47</t>
  </si>
  <si>
    <t>2017.0068-2016.01</t>
  </si>
  <si>
    <t>062.053333.10-55</t>
  </si>
  <si>
    <t>2017.0079-2016.01</t>
  </si>
  <si>
    <t>702.053333.27-54</t>
  </si>
  <si>
    <t>2017.0109-2016.01</t>
  </si>
  <si>
    <t>702.053333.21-85</t>
  </si>
  <si>
    <t>2017.0110-2016.01</t>
  </si>
  <si>
    <t>702.053333.24-28</t>
  </si>
  <si>
    <t>2017.0111-2016.01</t>
  </si>
  <si>
    <t>702.273258.04-74</t>
  </si>
  <si>
    <t>2017.0254-2016.01</t>
  </si>
  <si>
    <t>062.322136.00-87</t>
  </si>
  <si>
    <t>Campeonatos Estaduais de Voleibol Feminino</t>
  </si>
  <si>
    <t>2017.0272-2016.01</t>
  </si>
  <si>
    <t>067.362810.20-21</t>
  </si>
  <si>
    <t>2017.0008-2016.01</t>
  </si>
  <si>
    <t>Instituto Sérgio Sette Câmara</t>
  </si>
  <si>
    <t>Minas Gerais Exportando Talento</t>
  </si>
  <si>
    <t>2017.01.0075</t>
  </si>
  <si>
    <t>2017.0267-2016.01</t>
  </si>
  <si>
    <t>Instituto Lisboa</t>
  </si>
  <si>
    <t>2017.0022-2016.01</t>
  </si>
  <si>
    <t>Comercio e Representações Cecoti Ltda</t>
  </si>
  <si>
    <t>166.812030.00-56</t>
  </si>
  <si>
    <t>Lar Beneficente Santo Antônio</t>
  </si>
  <si>
    <t>Envelhecimento Sáudável</t>
  </si>
  <si>
    <t>2017.0225-2016.01</t>
  </si>
  <si>
    <t>Nemak Alumínio do Brasil Ltda</t>
  </si>
  <si>
    <t>067.148650-0055</t>
  </si>
  <si>
    <t>Associação Voluntários para o Serviço Internacional  -Brasil</t>
  </si>
  <si>
    <t>Bem Social  - Esporte</t>
  </si>
  <si>
    <t>2017.0257-2016.01</t>
  </si>
  <si>
    <t>Empresa de Cimentos Liz S.A</t>
  </si>
  <si>
    <t>712.161301-0060</t>
  </si>
  <si>
    <t>Associção Projetos em Educação e Cultura Corporal</t>
  </si>
  <si>
    <t xml:space="preserve">Projeto Interação III </t>
  </si>
  <si>
    <t>2017.0031-2016.01</t>
  </si>
  <si>
    <t>223.152381.09-21</t>
  </si>
  <si>
    <t>2017.0032-2016.01</t>
  </si>
  <si>
    <t>223.152381.11-89</t>
  </si>
  <si>
    <t>2017.0033-2016.01</t>
  </si>
  <si>
    <t>223.152381.12-60</t>
  </si>
  <si>
    <t>2017.0034-2016.01</t>
  </si>
  <si>
    <t>223.152381.13-40</t>
  </si>
  <si>
    <t>2017.0035-2016.01</t>
  </si>
  <si>
    <t>223.152381.14-21</t>
  </si>
  <si>
    <t>2017.0036-2016.01</t>
  </si>
  <si>
    <t>223.152381.15-96</t>
  </si>
  <si>
    <t>2017.0037-2016.01</t>
  </si>
  <si>
    <t>223.152381.16-77</t>
  </si>
  <si>
    <t>2017.0038-2016.01</t>
  </si>
  <si>
    <t>223.152381.17-58</t>
  </si>
  <si>
    <t>2017.0039-2016.01</t>
  </si>
  <si>
    <t>223.152381.19-10</t>
  </si>
  <si>
    <t>2017.0040-2016.01</t>
  </si>
  <si>
    <t>223.152381.20-96</t>
  </si>
  <si>
    <t>2017.0041-2016.01</t>
  </si>
  <si>
    <t>223.152381.21-77</t>
  </si>
  <si>
    <t>2017.0042-2016.01</t>
  </si>
  <si>
    <t>223.152381.22-58</t>
  </si>
  <si>
    <t>2017.0043-2016.01</t>
  </si>
  <si>
    <t>223.152381.23-39</t>
  </si>
  <si>
    <t>2017.0141-2016.01</t>
  </si>
  <si>
    <t>Auto Forjas Ltda</t>
  </si>
  <si>
    <t>067.597543-0169</t>
  </si>
  <si>
    <t>Fundação  Educacional Monsenhor Messias</t>
  </si>
  <si>
    <t>Escola UNIFEMM de Voleibol</t>
  </si>
  <si>
    <t>2017.0152-2016.01</t>
  </si>
  <si>
    <t>Fundação Educacional Monsenhor Messias</t>
  </si>
  <si>
    <t>2017.0012-2016.01</t>
  </si>
  <si>
    <t xml:space="preserve">Associação Educacional,esportiva e Social do Brasil </t>
  </si>
  <si>
    <t>2017.00013-2016.01</t>
  </si>
  <si>
    <t>2017.0260-2016.01</t>
  </si>
  <si>
    <t>Instituto Iniciativa Global</t>
  </si>
  <si>
    <t>2017.0276-2016.01</t>
  </si>
  <si>
    <t>062.592093-0046</t>
  </si>
  <si>
    <t>2017.0130-2016.01</t>
  </si>
  <si>
    <t>2017.0131-2016.01</t>
  </si>
  <si>
    <t>2017.0132-2016.01</t>
  </si>
  <si>
    <t>567.094007.07-29</t>
  </si>
  <si>
    <t>2017.0071-2016.01</t>
  </si>
  <si>
    <t>702.053333.17-66</t>
  </si>
  <si>
    <t>Academia do Skate -Etapa II</t>
  </si>
  <si>
    <t>2017.0072-2016.01</t>
  </si>
  <si>
    <t>702.053333.14-30</t>
  </si>
  <si>
    <t>2017.0073-2016.01</t>
  </si>
  <si>
    <t>702.053333.19-28</t>
  </si>
  <si>
    <t>2017.0074-2016.01</t>
  </si>
  <si>
    <t>062.053333.09-70</t>
  </si>
  <si>
    <t>2017.0075-2016.01</t>
  </si>
  <si>
    <t>062.053333.08-90</t>
  </si>
  <si>
    <t>2017.0076-2016.01</t>
  </si>
  <si>
    <t>702.053333.20-02</t>
  </si>
  <si>
    <t>2017.0077-2016.01</t>
  </si>
  <si>
    <t>702.053333.23-47</t>
  </si>
  <si>
    <t>2017.0080-2016.01</t>
  </si>
  <si>
    <t>702.053333.22-66</t>
  </si>
  <si>
    <t>2017.0204-2016.01</t>
  </si>
  <si>
    <t>Indústria de Cosméticos Haskell Ltda</t>
  </si>
  <si>
    <t>713.120104.00-34</t>
  </si>
  <si>
    <t>Associação Núcleo de Esporte e Cidadania</t>
  </si>
  <si>
    <t>2017.0205-2016.01</t>
  </si>
  <si>
    <t>Distribuidora Acaua Com. Ind. Produtos Alimenticios Ltda</t>
  </si>
  <si>
    <t>194.251364.00-21</t>
  </si>
  <si>
    <t>2017.0206-2016.01</t>
  </si>
  <si>
    <t>713.239078.00-74</t>
  </si>
  <si>
    <t xml:space="preserve">Cancelamento integral a pedido do Apoiador. Valor original do TC:  R$ 6.000,00  Memo. 104/2017  CAFT 867194 </t>
  </si>
  <si>
    <t>713.239078.08-05</t>
  </si>
  <si>
    <t xml:space="preserve">O Apoiador apresentou outro TC com o mesmo número identificado acima, nº 2017.0206-2016.01, para  outra filial, inscrita sob o nº 713.239078-0805. O Termo foi restabelecido pela SEESP, no Sistema de Informação Minas Esportiva, para nova análise.  Termo finalizado na data de 11/09/2017. </t>
  </si>
  <si>
    <t>2017.0210-2016.01</t>
  </si>
  <si>
    <t>Irmãos teixeira de Carvalho Ltda</t>
  </si>
  <si>
    <t>713.140297.00-12</t>
  </si>
  <si>
    <t>2017.0050-2016.01</t>
  </si>
  <si>
    <t>WR Indústria e Comércio de Embalagens Ltda-ME</t>
  </si>
  <si>
    <t>056.848462.00-19</t>
  </si>
  <si>
    <t>Olympic Clube</t>
  </si>
  <si>
    <t>Futebol Olympic Clube</t>
  </si>
  <si>
    <t>2017.0234-2016.01-</t>
  </si>
  <si>
    <t>Moreira e Nascimento Comércio de Calçados EIRELI</t>
  </si>
  <si>
    <t>056.613912-0080</t>
  </si>
  <si>
    <t>2017.0235-2016.01</t>
  </si>
  <si>
    <t xml:space="preserve">Francian Comércio Eireli </t>
  </si>
  <si>
    <t>625.090439-0063</t>
  </si>
  <si>
    <t>2017.0237-2016.01</t>
  </si>
  <si>
    <t>Companhia de Gás de Minas Gerais - GASMIG</t>
  </si>
  <si>
    <t>062.508832-0085</t>
  </si>
  <si>
    <t>Olympico  Clube</t>
  </si>
  <si>
    <t>Atleta Olympico III</t>
  </si>
  <si>
    <t>2017.0134-2016.01</t>
  </si>
  <si>
    <t>Instituto Ecomovimento</t>
  </si>
  <si>
    <t>ECOMOV Futebol de base - Ano II</t>
  </si>
  <si>
    <t>Cancelamento parcial a pedido do apoiador. Valor original do TC 2017.0134-2016.01: R$ 200.000,00. Total incentivado R$ 142.025,90. Saldo transferido para a filial I.E 313.002022-0120: R$ 57.974,10</t>
  </si>
  <si>
    <t>2017.0259-2016.01</t>
  </si>
  <si>
    <t>2017.0258-2016.01</t>
  </si>
  <si>
    <t>Univale Transportes Ltda</t>
  </si>
  <si>
    <t>194.675827-0069</t>
  </si>
  <si>
    <t>2017.0231-2016.01</t>
  </si>
  <si>
    <t>Martins Comércio e Serviços de Distribuição S/A</t>
  </si>
  <si>
    <t>702.513460-0989</t>
  </si>
  <si>
    <t xml:space="preserve">APARU- Associação dos Paraplégicos de Uberlândia </t>
  </si>
  <si>
    <t>2017.0016-2016-01</t>
  </si>
  <si>
    <t>Federação Mineira de Xadrez</t>
  </si>
  <si>
    <t>2017.0017-2016.01</t>
  </si>
  <si>
    <t>2017.0019-2016.01</t>
  </si>
  <si>
    <t>Drogaria Araújo S/A</t>
  </si>
  <si>
    <t>186.009898.29-34</t>
  </si>
  <si>
    <t>Associação Buritis de Esporte e Cultura</t>
  </si>
  <si>
    <t>2017.0148-2016.01</t>
  </si>
  <si>
    <t>Esporte Cidadão IV</t>
  </si>
  <si>
    <t>2017.0149-2016.01</t>
  </si>
  <si>
    <t>2017.0151-2016.01</t>
  </si>
  <si>
    <t>Viação Rio Doce Ltda</t>
  </si>
  <si>
    <t>134.263260.00-16</t>
  </si>
  <si>
    <t xml:space="preserve">América Futebol Clube </t>
  </si>
  <si>
    <t>América Iniciação ao Voleibol</t>
  </si>
  <si>
    <t>2017.0142-2016.01</t>
  </si>
  <si>
    <t>DOLOCAL- Indústria e Comércio de Cal Ltda</t>
  </si>
  <si>
    <t>002.507015.00-49</t>
  </si>
  <si>
    <t>2017.0203-2016.01</t>
  </si>
  <si>
    <t>Associação Esportiva Recreativa Novo Cruzeiro</t>
  </si>
  <si>
    <t xml:space="preserve">Hand7 Vale do Aço </t>
  </si>
  <si>
    <t xml:space="preserve">Cancelamento integral a pedido do Apoiador. Valor total do incentivo fiscal: R$ 100.000,00 Memo . 117/2017. CAFT 877348 </t>
  </si>
  <si>
    <t>2017.0240-2016.01</t>
  </si>
  <si>
    <t>2017.0216-2016.01</t>
  </si>
  <si>
    <t>Supermercado Nova Europa Ltda</t>
  </si>
  <si>
    <t>317.152898.00-18</t>
  </si>
  <si>
    <t>Prefeitura Municipal de Santa Maria de Itabira</t>
  </si>
  <si>
    <t>2017.0217-2016.01</t>
  </si>
  <si>
    <t>317.152898.01-90</t>
  </si>
  <si>
    <t>2017.0218-2016.01</t>
  </si>
  <si>
    <t>Cantina Tia Eliana  Ltda</t>
  </si>
  <si>
    <t>580.228541.00-79</t>
  </si>
  <si>
    <t>2017.0226-2016.01</t>
  </si>
  <si>
    <t>062.614553.00-13</t>
  </si>
  <si>
    <t>Pampulha Iate Clube</t>
  </si>
  <si>
    <t>PIC Tênis - Formação e Rendimento</t>
  </si>
  <si>
    <t>2017.0227-2016.01</t>
  </si>
  <si>
    <t>001.287112.00-64</t>
  </si>
  <si>
    <t>2017.0228-2016.01</t>
  </si>
  <si>
    <t>001.287112.01-45</t>
  </si>
  <si>
    <t>2017.0229-2016.01</t>
  </si>
  <si>
    <t>001.287112.03-07</t>
  </si>
  <si>
    <t>2017.0236-2016.01</t>
  </si>
  <si>
    <t>Krug Bier Indústria Ltda</t>
  </si>
  <si>
    <t>062.707069-0060</t>
  </si>
  <si>
    <t>2017.0145-2016.01</t>
  </si>
  <si>
    <t>2017.0146-2016.01</t>
  </si>
  <si>
    <t>2017.0147-2016.01</t>
  </si>
  <si>
    <t>2017.0255-2017.01</t>
  </si>
  <si>
    <t xml:space="preserve">Campeonato Estadual Sub-15,Sub-16 e Sub-17 de Voleibol Masculino </t>
  </si>
  <si>
    <t>.</t>
  </si>
  <si>
    <t>2017.0271-2017.01</t>
  </si>
  <si>
    <t>067.362810-2021</t>
  </si>
  <si>
    <t>2017.0273-2017.01</t>
  </si>
  <si>
    <t>073.269897-0070</t>
  </si>
  <si>
    <t>2017.0230-2017.01</t>
  </si>
  <si>
    <t>073.269897.00-70</t>
  </si>
  <si>
    <t xml:space="preserve">Associação Argos </t>
  </si>
  <si>
    <t>2017.0266-2017.01</t>
  </si>
  <si>
    <t>367.094007-0333</t>
  </si>
  <si>
    <t>2017.0265-2017.01</t>
  </si>
  <si>
    <t>567.094007-0729</t>
  </si>
  <si>
    <t>2017.0256-2017.01</t>
  </si>
  <si>
    <t>2017.0244-2017.01</t>
  </si>
  <si>
    <t xml:space="preserve">Instituto Interação </t>
  </si>
  <si>
    <t>2017.0245-2017.01</t>
  </si>
  <si>
    <t>2017.0262-2017.01</t>
  </si>
  <si>
    <t>Juventude Unida de Contagem</t>
  </si>
  <si>
    <t>Ginastica de Trampolim Contagem</t>
  </si>
  <si>
    <t>2017.0263-2017.01</t>
  </si>
  <si>
    <t>Citic Hic Brasil Serviços Técnicos de Equipamentos de Mineração Ltda</t>
  </si>
  <si>
    <t>001.806176-0118</t>
  </si>
  <si>
    <t>2017.0277-2017.01</t>
  </si>
  <si>
    <t>Usinas Siderúrgicas de Minas Gerais S.A. Usiminas</t>
  </si>
  <si>
    <t>Associação Social Esportiva Sada</t>
  </si>
  <si>
    <t xml:space="preserve">Desenvolvendo Atletas Sub 19 - Ano II </t>
  </si>
  <si>
    <t>2017.0278-2017.01</t>
  </si>
  <si>
    <t>CEMIG Geração e Transmissão S.A</t>
  </si>
  <si>
    <t>062.322131-0098</t>
  </si>
  <si>
    <t>Fundação de Desenvolvimento Científico e Cultural-Fundecc</t>
  </si>
  <si>
    <t>2017.0296-2017.01</t>
  </si>
  <si>
    <t>Usinas Siderúrgicas de Minas Gerais S.A- Usiminas</t>
  </si>
  <si>
    <t>Instituto Esportivo e Educacional Atos</t>
  </si>
  <si>
    <t>Atos Futebol de Formação - 1º Edição</t>
  </si>
  <si>
    <t>2017.0298-2017.01</t>
  </si>
  <si>
    <t xml:space="preserve">Central Única das Favelas de Minas Gerais-CUFA Minas  </t>
  </si>
  <si>
    <t>Taça das Favelas</t>
  </si>
  <si>
    <t>2017.0279-2017.01</t>
  </si>
  <si>
    <t>Usinas Siderúrgicas de Minas Gerais S.A -  Usiminas</t>
  </si>
  <si>
    <t>Minas em busca do pódio - 01</t>
  </si>
  <si>
    <t>Total Homologado em 2017</t>
  </si>
  <si>
    <t>0,05% da Receita  Liq. ICMS 2016</t>
  </si>
  <si>
    <t>Receita Líquida ICMS 2016</t>
  </si>
  <si>
    <t>Incentivos Obtidos por Regional</t>
  </si>
  <si>
    <t>Saldo a incentivar em 2017</t>
  </si>
  <si>
    <t>Valores Absolutos</t>
  </si>
  <si>
    <t>Valores Relativos</t>
  </si>
  <si>
    <t>%</t>
  </si>
  <si>
    <t>Legenda:</t>
  </si>
  <si>
    <t>Deuler</t>
  </si>
  <si>
    <t>Robson</t>
  </si>
  <si>
    <t>Total</t>
  </si>
  <si>
    <t>Conferência</t>
  </si>
  <si>
    <t>TOTAL GERAL</t>
  </si>
  <si>
    <t>Rótulos de Linha</t>
  </si>
  <si>
    <t>Total Geral</t>
  </si>
  <si>
    <t>Sada (Sada Siderurgia Ltda e SADA TRANSPORTES E ARMAZENAGENS S/A)</t>
  </si>
  <si>
    <t>Viação Pássaro Verde Ltda.</t>
  </si>
  <si>
    <t>Distribuidora Rio Branco de Petróleo Ltda.</t>
  </si>
  <si>
    <t>Pandurata Aluimentos Ltda.</t>
  </si>
  <si>
    <t>UNICAL-UNIÃO PRODUTORA DE CAL LTDA.</t>
  </si>
  <si>
    <t>Mapa B Com. De Calçados e Acessórios Ltda.</t>
  </si>
  <si>
    <t>Ipatinga Implementos Rodoviários Ltda.</t>
  </si>
  <si>
    <t>Zotto Calçados Ltda.</t>
  </si>
  <si>
    <t>Brasil Films Industrial Ltda.</t>
  </si>
  <si>
    <t>Alfa Caldeiraria e Montagens Ltda.</t>
  </si>
  <si>
    <t xml:space="preserve">Akazzo Indústria de Calçados Ltda. </t>
  </si>
  <si>
    <t>TCs SEF</t>
  </si>
  <si>
    <t>TCs SEESP</t>
  </si>
  <si>
    <t>cancelado</t>
  </si>
  <si>
    <t>39423730001­19</t>
  </si>
  <si>
    <t>39423730002­91</t>
  </si>
  <si>
    <t>39423730000­38</t>
  </si>
  <si>
    <t>Nº Projeto</t>
  </si>
  <si>
    <t>I.E.</t>
  </si>
  <si>
    <t>Adicionado</t>
  </si>
  <si>
    <t>Razão social</t>
  </si>
  <si>
    <t>Repasse</t>
  </si>
  <si>
    <t>Parcelas</t>
  </si>
  <si>
    <t>Arquivo</t>
  </si>
  <si>
    <t>Situação</t>
  </si>
  <si>
    <t>Ações</t>
  </si>
  <si>
    <t> Arquivo</t>
  </si>
  <si>
    <t>Ativo</t>
  </si>
  <si>
    <t>Aprovado</t>
  </si>
  <si>
    <t>713239078.00-74</t>
  </si>
  <si>
    <t>Sistema</t>
  </si>
  <si>
    <t>Planilha</t>
  </si>
  <si>
    <t>Valor Sistema</t>
  </si>
  <si>
    <t>Valor planilha</t>
  </si>
  <si>
    <t>Confirmar aprovação - Verificar na pasta</t>
  </si>
  <si>
    <t>Confirmar cancelamento - verificar na pasta</t>
  </si>
  <si>
    <t>Cancelado - retirar da planilha</t>
  </si>
  <si>
    <t>Apoiador (grupo empresarial)</t>
  </si>
  <si>
    <t>2023.0265 - 2021.12</t>
  </si>
  <si>
    <t>2023.0270 - 2021.12</t>
  </si>
  <si>
    <t>2023.0297 - 2022.15</t>
  </si>
  <si>
    <t>2023.0273 - 2021.12</t>
  </si>
  <si>
    <t>2023.0298 - 2022.15</t>
  </si>
  <si>
    <t>2023.0300 - 2021.12</t>
  </si>
  <si>
    <t>2023.0301 - 2020.02</t>
  </si>
  <si>
    <t>2023.0303 - 2020.02</t>
  </si>
  <si>
    <t>2023.0305 - 2020.02</t>
  </si>
  <si>
    <t>2023.0306 - 2021.12</t>
  </si>
  <si>
    <t>2023.0307 - 2021.12</t>
  </si>
  <si>
    <t>2023.0308 - 2022.15</t>
  </si>
  <si>
    <t>2023.0311 - 2021.12</t>
  </si>
  <si>
    <t>2023.0312 - 2021.12</t>
  </si>
  <si>
    <t>2023.0313 - 2022.15</t>
  </si>
  <si>
    <t>2023.0314 - 2021.12</t>
  </si>
  <si>
    <t>2023.0315 - 2022.15</t>
  </si>
  <si>
    <t>2023.0316 - 2021.12</t>
  </si>
  <si>
    <t>2023.0317 - 2022.15</t>
  </si>
  <si>
    <t>2023.0319 - 2022.15</t>
  </si>
  <si>
    <t>2023.0320 - 2022.15</t>
  </si>
  <si>
    <t>2023.0321 - 2022.15</t>
  </si>
  <si>
    <t>2023.0324 - 2021.12</t>
  </si>
  <si>
    <t>2023.0325 - 2021.12</t>
  </si>
  <si>
    <t>2023.0326 - 2021.12</t>
  </si>
  <si>
    <t>2023.0327 - 2021.12</t>
  </si>
  <si>
    <t>2023.0329 - 2022.15</t>
  </si>
  <si>
    <t>2023.0330 - 2021.12</t>
  </si>
  <si>
    <t>2023.0331 - 2021.12</t>
  </si>
  <si>
    <t>2023.0332 - 2021.12</t>
  </si>
  <si>
    <t>2023.0334 - 2022.15</t>
  </si>
  <si>
    <t>2023.0335 - 2022.15</t>
  </si>
  <si>
    <t>2023.0336 - 2021.12</t>
  </si>
  <si>
    <t>2023.0337 - 2020.02</t>
  </si>
  <si>
    <t>2023.0338 - 2020.02</t>
  </si>
  <si>
    <t>2023.0339 - 2022.15</t>
  </si>
  <si>
    <t>2023.0340 - 2021.12</t>
  </si>
  <si>
    <t>2024.0001 - 2021.12</t>
  </si>
  <si>
    <t>2024.0002 - 2022.15</t>
  </si>
  <si>
    <t>2024.0003 - 2021.12</t>
  </si>
  <si>
    <t>2024.0004 - 2021.12</t>
  </si>
  <si>
    <t>2024.0005 - 2020.02</t>
  </si>
  <si>
    <t>2024.0006 - 2020.02</t>
  </si>
  <si>
    <t>2024.0008 - 2021.12</t>
  </si>
  <si>
    <t>2024.0009 - 2020.02</t>
  </si>
  <si>
    <t>2024.0010 - 2022.15</t>
  </si>
  <si>
    <t>2024.0012 - 2022.15</t>
  </si>
  <si>
    <t xml:space="preserve"> 2024.0013 - 2021.12</t>
  </si>
  <si>
    <t>2024.0014 - 2021.12</t>
  </si>
  <si>
    <t>2024.0017 - 2022.15</t>
  </si>
  <si>
    <t>2023.0318 - 2022.15</t>
  </si>
  <si>
    <t>Tecnofire - Tecnologia e Refratários LTDA</t>
  </si>
  <si>
    <t>2024.0015 - 2022.15</t>
  </si>
  <si>
    <t>2022.15.0031</t>
  </si>
  <si>
    <t>CAPOEIRA PARA TODOS</t>
  </si>
  <si>
    <t>ASSOCIACAO DE CAPOEIRA AFRO-MINAS - ASCAM</t>
  </si>
  <si>
    <t>2024.0016 - 2022.15</t>
  </si>
  <si>
    <t xml:space="preserve">2022.15.0050 </t>
  </si>
  <si>
    <t xml:space="preserve"> Meninas de Ouro Competições - Ano II</t>
  </si>
  <si>
    <t xml:space="preserve"> União Recreativa Sacramentana</t>
  </si>
  <si>
    <t>36209400713-72</t>
  </si>
  <si>
    <t>56913660900-85</t>
  </si>
  <si>
    <t>2024.0021 - 2021.12</t>
  </si>
  <si>
    <t>Fundação Arthur Bernardes</t>
  </si>
  <si>
    <t>20.320.503/0011-23</t>
  </si>
  <si>
    <t>2021.12.0164</t>
  </si>
  <si>
    <t>ANJOS DA ESPERANÇA: UM GOL DE PLACA PARA VIRAR O JOGO</t>
  </si>
  <si>
    <t>EMBAIXADA FLA-VICOSA</t>
  </si>
  <si>
    <t>27.642.512/0001-08</t>
  </si>
  <si>
    <t>2024.0024 - 2021.12</t>
  </si>
  <si>
    <t>2021.12.0189</t>
  </si>
  <si>
    <t>APAE IPATINGA: Correr, manipular e equilibrar: desenvolvendo habilidades em autistas por meio de um programa transdisciplinar - ano IV</t>
  </si>
  <si>
    <t>Associação de Pais e Amigos dos Excepcionais de Ipatinga</t>
  </si>
  <si>
    <t>2024.0027 - 2022.15</t>
  </si>
  <si>
    <t xml:space="preserve"> Ecomov Futebol de Base Ano VI</t>
  </si>
  <si>
    <t xml:space="preserve"> Instituto Ecomovimento</t>
  </si>
  <si>
    <t>2024.0028 - 2022.15</t>
  </si>
  <si>
    <t>2024.0029 - 2021.12</t>
  </si>
  <si>
    <t>2021.12.0215</t>
  </si>
  <si>
    <t xml:space="preserve"> CAMV - Centro de Atividades Mais Vôlei - Ano V</t>
  </si>
  <si>
    <t>ASSOCIAÇÃO BRASILEIRA DE CIDADANIA E DESENVOLVIMENTO - ABCD</t>
  </si>
  <si>
    <t>2024.0030 - 2021.12</t>
  </si>
  <si>
    <t>2021.12.0167</t>
  </si>
  <si>
    <t>ATLETA OLYMPICO XI</t>
  </si>
  <si>
    <t>OLYMPICO CLUB</t>
  </si>
  <si>
    <t>2024.0031 - 2022.15</t>
  </si>
  <si>
    <t xml:space="preserve"> UNILEVER BRASIL LTDA</t>
  </si>
  <si>
    <t>2022.15.0044</t>
  </si>
  <si>
    <t xml:space="preserve"> Futebol Interação II</t>
  </si>
  <si>
    <t>Associação Projeto em Educação e Cultura Corporal</t>
  </si>
  <si>
    <t>2024.0032 - 2022.15</t>
  </si>
  <si>
    <t>USINAS SIDERÚRGICAS DE MINAS GERAIS S/A - USIMINAS</t>
  </si>
  <si>
    <t>60894730/0060-65</t>
  </si>
  <si>
    <t>2022.15.0073</t>
  </si>
  <si>
    <t xml:space="preserve">Vem pro Movimento Ano III - Ginastica para caminhada e corrida de rua </t>
  </si>
  <si>
    <t>ASSOCIAÇÃO DE CULTURA ESPORTE E LAZER PACE3</t>
  </si>
  <si>
    <t>2024.0033 - 2022.15</t>
  </si>
  <si>
    <t xml:space="preserve"> Vem pro Movimento Ano III - Ginastica para caminhada e corrida de rua</t>
  </si>
  <si>
    <t>Associação de Cultura, Esporte e Lazer PACE3</t>
  </si>
  <si>
    <t>2024.0034 - 2021.12</t>
  </si>
  <si>
    <t>Cemig Distribuição S.A</t>
  </si>
  <si>
    <t>2021.12.0201</t>
  </si>
  <si>
    <t>TREKKING DO CONHECIMENTO - CIDADES VI</t>
  </si>
  <si>
    <t>Federação Mineira de Trekking e Enduro a Pé</t>
  </si>
  <si>
    <t>71329896906-29</t>
  </si>
  <si>
    <t>6200202214-86</t>
  </si>
  <si>
    <t>70298094500-10</t>
  </si>
  <si>
    <t>06244106200-28</t>
  </si>
  <si>
    <t>18601281838-72</t>
  </si>
  <si>
    <t>31300202201-20</t>
  </si>
  <si>
    <t>6232213600-87</t>
  </si>
  <si>
    <t>2024.0036 - 2022.15</t>
  </si>
  <si>
    <t>Companhia de Cimento Campeão Alvorada - CCA</t>
  </si>
  <si>
    <t>002509732.01-07</t>
  </si>
  <si>
    <t>2022.15.0104</t>
  </si>
  <si>
    <t>Contagem Esporte Clube</t>
  </si>
  <si>
    <t xml:space="preserve"> 07.866.264/0001-71</t>
  </si>
  <si>
    <t xml:space="preserve">​​​​​2024.0039 - 2021.12  </t>
  </si>
  <si>
    <t xml:space="preserve"> Cemig Geração e Transmissão S/A</t>
  </si>
  <si>
    <t>0623221310098</t>
  </si>
  <si>
    <t>2021.12.0196</t>
  </si>
  <si>
    <t>Centro Dia Esportivo: Desenvolvimento Humano por meio de um programa de esportes e lazer no município de Três Pontas - ano III</t>
  </si>
  <si>
    <t>Associação de Pais e Amigos dos Excepcionais de Três Pontas - APAE</t>
  </si>
  <si>
    <t>2024.0042 - 2020.02</t>
  </si>
  <si>
    <t>Cemig Distribuição SA</t>
  </si>
  <si>
    <t>062.322136.0087</t>
  </si>
  <si>
    <t xml:space="preserve"> Esporte do Futuro - Construindo Cidadania</t>
  </si>
  <si>
    <t>Associação Arte pela Paz</t>
  </si>
  <si>
    <t>2024.0040 - 2022.15</t>
  </si>
  <si>
    <t>0623221360087</t>
  </si>
  <si>
    <t>2022.15.0007</t>
  </si>
  <si>
    <t xml:space="preserve"> Mais Ação Olímpico II</t>
  </si>
  <si>
    <t>Instituto Mais Ação</t>
  </si>
  <si>
    <t>companhia energetica de Minas Gerais  CEMIG</t>
  </si>
  <si>
    <t>2020.02.0189</t>
  </si>
  <si>
    <t>CRIANDO NOVOS TALENTOS</t>
  </si>
  <si>
    <t>Associação Centro de Apoio Acolher</t>
  </si>
  <si>
    <t>39.490.984/0001-71</t>
  </si>
  <si>
    <t>2024.0019 - 2022.15</t>
  </si>
  <si>
    <t>HC Caldeiraria e Estruturas Metálicas LTDA</t>
  </si>
  <si>
    <t>0010097330060</t>
  </si>
  <si>
    <t xml:space="preserve"> Caminho Suave Ano V</t>
  </si>
  <si>
    <t>Associação Esportiva e Recreativa USIPA</t>
  </si>
  <si>
    <t>2024.0041 - 2020.02</t>
  </si>
  <si>
    <t>2024.0048 - 2021.12</t>
  </si>
  <si>
    <t>USINAS SIDERURGICAS DE MINAS GERAIS SA</t>
  </si>
  <si>
    <t>60.894.7300025-82</t>
  </si>
  <si>
    <t>ASSOCIAÇÃO ESPORTIVA E EDUCACIONAL VALE DO AÇO</t>
  </si>
  <si>
    <t>2024.0044 - 2021.12</t>
  </si>
  <si>
    <t>2021.12.0028</t>
  </si>
  <si>
    <t>Integrar Escola de Esporte</t>
  </si>
  <si>
    <t>Fórum de Entidades do Entorno da Mineração Acaba Mundo</t>
  </si>
  <si>
    <t xml:space="preserve"> 07.586.703/0001-92</t>
  </si>
  <si>
    <t>2024.0046 - 2020.02</t>
  </si>
  <si>
    <t>2020.02.00178</t>
  </si>
  <si>
    <t xml:space="preserve"> Futebol e cidadania</t>
  </si>
  <si>
    <t>AME SPORTS - Associação Esportiva</t>
  </si>
  <si>
    <t>07.520.652/0001-04</t>
  </si>
  <si>
    <t>2024.0035 - 2021-12</t>
  </si>
  <si>
    <t>CEMIG GERAÇÃO  E TRANSMISSÃO S/A</t>
  </si>
  <si>
    <t>2021.12.0041</t>
  </si>
  <si>
    <t xml:space="preserve"> Formando Campeões</t>
  </si>
  <si>
    <t xml:space="preserve">FUNDAÇÃO ANTÔNIO FRANCISCO LISBOA - O ALEIJADINHO </t>
  </si>
  <si>
    <t xml:space="preserve"> 01.241.361/0001-92</t>
  </si>
  <si>
    <t>2024.0049 - 2021-12</t>
  </si>
  <si>
    <t>CEMIG DISTRIBUIÇÃO S.A</t>
  </si>
  <si>
    <t>2021.12.0140</t>
  </si>
  <si>
    <t>Futuro Re2ondo para a Vida</t>
  </si>
  <si>
    <t>FUTURO RE2ONDO</t>
  </si>
  <si>
    <t>26.435.030/0001-14</t>
  </si>
  <si>
    <t>2024.0047 - 2021.12</t>
  </si>
  <si>
    <t>CEMIG DISTRIBUIÇÃO SA</t>
  </si>
  <si>
    <t>2021.12.0202</t>
  </si>
  <si>
    <t xml:space="preserve"> BASQUETE EM CADEIRAS DE RODAS - ANO II</t>
  </si>
  <si>
    <t>ASSOCIAÇÃO PARADESPORTISTA E DE PORTADORES DE NECESSIDADES ESPECIAIS DO VALE DO AÇO</t>
  </si>
  <si>
    <t>2024.0050 - 2022.15</t>
  </si>
  <si>
    <t>2022.15.0102</t>
  </si>
  <si>
    <t xml:space="preserve"> Lutando com Energia - Formação de Atletas - Ano II</t>
  </si>
  <si>
    <t>INSTITUTO DE INCENTIVO AO ESPORTE E EDUCAÇÃO - INEED</t>
  </si>
  <si>
    <t>2024.0051 - 2022.15</t>
  </si>
  <si>
    <t>0673628102021</t>
  </si>
  <si>
    <t>2022.15.0057</t>
  </si>
  <si>
    <t>Projeto Sada Vôlei – Lei de Incentivo Ano II</t>
  </si>
  <si>
    <t>2024.0052 - 2022.15</t>
  </si>
  <si>
    <t>2022.15.0083</t>
  </si>
  <si>
    <t>Educa na Luta Ano II</t>
  </si>
  <si>
    <t>INSTITUTO DE FORMAÇÃO ESPORTIVA E SOCIAL - INFES</t>
  </si>
  <si>
    <t>2024.0065 - 2022.15</t>
  </si>
  <si>
    <t xml:space="preserve">EMPRESA BRASILEIRA DE BEBIDAS E ALIMENTOS S/A </t>
  </si>
  <si>
    <t>2022.15.0063</t>
  </si>
  <si>
    <t xml:space="preserve"> Uberlândia Vôlei/Praia Clube - Adulto</t>
  </si>
  <si>
    <t>ASSOCIACAO BRASILEIRA DE CIDADANIA E DESENVOLVIMENTO - ABCD</t>
  </si>
  <si>
    <t>2024.0066 - 2022-15</t>
  </si>
  <si>
    <t>2022.15.0084</t>
  </si>
  <si>
    <t>Projeto Sada Argos Lei de Incentivo Ano II</t>
  </si>
  <si>
    <t xml:space="preserve"> 19.638.657/0001-07</t>
  </si>
  <si>
    <t>2024.0067 - 2022.15</t>
  </si>
  <si>
    <t>Uberlândia Vôlei/Praia Clube - Adulto</t>
  </si>
  <si>
    <t xml:space="preserve"> 23.957.668/0001-27</t>
  </si>
  <si>
    <t>2024.0068 - 2022.15</t>
  </si>
  <si>
    <t>2022.15.0090</t>
  </si>
  <si>
    <t>Lutando com Energia Ano II</t>
  </si>
  <si>
    <t>2024.0069 - 2022.15</t>
  </si>
  <si>
    <t>2022.15.0086</t>
  </si>
  <si>
    <t>Galo Futebol Americano - Ano IV</t>
  </si>
  <si>
    <t>Associação Mineira de Futebol Americano Get Eagles</t>
  </si>
  <si>
    <t>2024.0072 - 2022.15</t>
  </si>
  <si>
    <t>2022.15.0048</t>
  </si>
  <si>
    <t>MACKENZIE VOLTADO PARA O FUTURO VIII</t>
  </si>
  <si>
    <t>MACKENZIE ESPORTE CLUBE</t>
  </si>
  <si>
    <t>2024.0073 - 2022.15</t>
  </si>
  <si>
    <t>2024.0074 - 2022.15</t>
  </si>
  <si>
    <t>2024.0053 - 2022.15</t>
  </si>
  <si>
    <t>2022.15.0094</t>
  </si>
  <si>
    <t>AME Judô</t>
  </si>
  <si>
    <t>AME SPORTS - ASSOCIAÇÃO ESPORTIVA</t>
  </si>
  <si>
    <t>2024.0070 - 2022.15</t>
  </si>
  <si>
    <t>2022.15.0077</t>
  </si>
  <si>
    <t>VIVA HANDEBOL E ATLETISMO II</t>
  </si>
  <si>
    <t>ASSOCIAÇÃO BENEFICENTE E CULTURAL AMIGOS DE ABAETE-ABECAA</t>
  </si>
  <si>
    <t>2024.0075 - 2022.15</t>
  </si>
  <si>
    <t>2231523810506</t>
  </si>
  <si>
    <t xml:space="preserve"> 04.737.552/0006-42</t>
  </si>
  <si>
    <t>2024.0076 - 2022.15</t>
  </si>
  <si>
    <t>2231523810760</t>
  </si>
  <si>
    <t xml:space="preserve">04.737.552/0009-95 </t>
  </si>
  <si>
    <t>2024.0077 - 2022.15</t>
  </si>
  <si>
    <t xml:space="preserve"> 2231523811006</t>
  </si>
  <si>
    <t>04.737.552/0012-90</t>
  </si>
  <si>
    <t>2024.0078 - 2022.15</t>
  </si>
  <si>
    <t>2231523811189</t>
  </si>
  <si>
    <t xml:space="preserve"> 04.737.552/0013-71</t>
  </si>
  <si>
    <t>2024.0110 - 2022.15</t>
  </si>
  <si>
    <t>22315238154-86</t>
  </si>
  <si>
    <t>04.737.552/0055-20</t>
  </si>
  <si>
    <t>2024.0079 - 2022-15</t>
  </si>
  <si>
    <t>2231523811340</t>
  </si>
  <si>
    <t xml:space="preserve"> 04.737.552/0015-33</t>
  </si>
  <si>
    <t>2024.0080 - 2022.15</t>
  </si>
  <si>
    <t>2231523811421</t>
  </si>
  <si>
    <t xml:space="preserve"> 04.737.552/0016-14</t>
  </si>
  <si>
    <t>2024.0081 - 2022.15</t>
  </si>
  <si>
    <t>2231523811596</t>
  </si>
  <si>
    <t>2024.0100 - 2022.15</t>
  </si>
  <si>
    <t>2231523814722</t>
  </si>
  <si>
    <t>04.737.552/0049-82</t>
  </si>
  <si>
    <t>2024.0082 - 2022-15</t>
  </si>
  <si>
    <t>2231523811677</t>
  </si>
  <si>
    <t>2024.0099 - 2022.15</t>
  </si>
  <si>
    <t>2231523814641</t>
  </si>
  <si>
    <t>04.737.552/0048-00</t>
  </si>
  <si>
    <t>2024.0083 - 2022.15</t>
  </si>
  <si>
    <t>2231523811758</t>
  </si>
  <si>
    <t>2024.0098 - 2022.15</t>
  </si>
  <si>
    <t>2231523814560</t>
  </si>
  <si>
    <t>04.737.552/0047-10</t>
  </si>
  <si>
    <t>2024.0084 - 2022-15</t>
  </si>
  <si>
    <t>2024.0111 - 2022.15</t>
  </si>
  <si>
    <t>Gerdau Açominas S.A.</t>
  </si>
  <si>
    <t xml:space="preserve">459018168.00-17
</t>
  </si>
  <si>
    <t xml:space="preserve"> 2022.15.0106</t>
  </si>
  <si>
    <t xml:space="preserve">Conexão Sk8 - ANO V - Legado Olimpico </t>
  </si>
  <si>
    <t xml:space="preserve"> Associação Natividade Incentivo ao Esporte, Cultura e Lazer</t>
  </si>
  <si>
    <t>2024.0054 - 2021.12</t>
  </si>
  <si>
    <t>APAE Ipatinga: Correr, manipular e equilibrar: desenvolvendo habilidades em autistas por meio de um programa transdisciplinar - ano IV</t>
  </si>
  <si>
    <t>2024.0085 - 2022.15</t>
  </si>
  <si>
    <t xml:space="preserve"> 223152381.24-10</t>
  </si>
  <si>
    <t>2024.0086 - 2022.15</t>
  </si>
  <si>
    <t>2024.0087 - 2022.15</t>
  </si>
  <si>
    <t>2024.0088 - 2022.15</t>
  </si>
  <si>
    <t>2024.0089 - 2022.15</t>
  </si>
  <si>
    <t>2024.0090 - 2022.15</t>
  </si>
  <si>
    <t>2024.0091 - 2022.15</t>
  </si>
  <si>
    <t xml:space="preserve"> 04.737.552/0032-34</t>
  </si>
  <si>
    <t>2024.0092 - 2022.15</t>
  </si>
  <si>
    <t xml:space="preserve"> 04.737.552/0033-15</t>
  </si>
  <si>
    <t>2024.0093 - 2022.15</t>
  </si>
  <si>
    <t xml:space="preserve"> 04.737.552/0037-49</t>
  </si>
  <si>
    <t>2024.0094 - 2022.15</t>
  </si>
  <si>
    <t>2024.0095 - 2022.15</t>
  </si>
  <si>
    <t>2024.0096 - 2022.15</t>
  </si>
  <si>
    <t>2024.0097 - 2022.15</t>
  </si>
  <si>
    <t xml:space="preserve"> 223152381.44-98</t>
  </si>
  <si>
    <t xml:space="preserve">04.737.552/0046-30 </t>
  </si>
  <si>
    <t>2024.0118 - 2022.15</t>
  </si>
  <si>
    <t>2022.15.0089</t>
  </si>
  <si>
    <t>Esporte Cidadão Sabará Ano III</t>
  </si>
  <si>
    <t>INSTITUTO DE INCENTIVO AO ESPORTE E EDUCACAO - INEED</t>
  </si>
  <si>
    <t>2024.0117 - 2022.15</t>
  </si>
  <si>
    <t>2022.15.0105</t>
  </si>
  <si>
    <t>SADA FORMANDO CAMPEÕES</t>
  </si>
  <si>
    <t xml:space="preserve"> Federação Mineira de Trekking e Enduro a Pé</t>
  </si>
  <si>
    <t>2024.0119 - 2021.12</t>
  </si>
  <si>
    <t xml:space="preserve"> 17.469.701/0034-35</t>
  </si>
  <si>
    <t xml:space="preserve"> 2021.12.0210</t>
  </si>
  <si>
    <t>TREKKING DO CONHECIMENTO - CIDADES V</t>
  </si>
  <si>
    <t>2024.0120 - 2021.12</t>
  </si>
  <si>
    <t>2021.12.0193</t>
  </si>
  <si>
    <t>HANDEBOL MONTES CLAROS</t>
  </si>
  <si>
    <t>ASSOCIAÇÃO EDUCACIONAL, ESPORTIVA E SOCIAL DO BRASIL</t>
  </si>
  <si>
    <t>2024.0121 - 2022.15</t>
  </si>
  <si>
    <t>2231523810352</t>
  </si>
  <si>
    <t>04.737.552/0004-80</t>
  </si>
  <si>
    <t>2024.0122 - 2022.15</t>
  </si>
  <si>
    <t>2022.15.0032</t>
  </si>
  <si>
    <t>DESENVOLVENDO ATLETAS ANO V</t>
  </si>
  <si>
    <t xml:space="preserve"> Associação Social Esportiva Sada</t>
  </si>
  <si>
    <t>2024.0123 - 2022.15</t>
  </si>
  <si>
    <t>2024.0124 - 2022.15</t>
  </si>
  <si>
    <t xml:space="preserve"> 17.469.701/0032-73</t>
  </si>
  <si>
    <t>2024.0129 - 2022.15</t>
  </si>
  <si>
    <t xml:space="preserve">067.362.810.20-21
</t>
  </si>
  <si>
    <t>2022.15.0040</t>
  </si>
  <si>
    <t>Escola Unifemm de Voleibol - Ano VI</t>
  </si>
  <si>
    <t>2024.0130 - 2022.15</t>
  </si>
  <si>
    <t>2022.15.0141</t>
  </si>
  <si>
    <t xml:space="preserve">Envelhecimento Saudável ano V </t>
  </si>
  <si>
    <t xml:space="preserve"> Lar Beneficente Santo Antônio</t>
  </si>
  <si>
    <t>2024.0132 - 2021.12</t>
  </si>
  <si>
    <t>2021.12.0203</t>
  </si>
  <si>
    <t>2024.0134 - 2021.12</t>
  </si>
  <si>
    <t>062002022.14-86</t>
  </si>
  <si>
    <t>Basquete em Cadeira de Rodas - Ano II</t>
  </si>
  <si>
    <t>Associação Para-Desportista e de Portadores de Necessidades Especiais do Vale do Aço</t>
  </si>
  <si>
    <t>2024.0131 - 2022.15</t>
  </si>
  <si>
    <t>2022.15.0047</t>
  </si>
  <si>
    <t>Escolinhas de Voleibol FMV</t>
  </si>
  <si>
    <t>2024.0133 - 2022.15</t>
  </si>
  <si>
    <t>2022.15.0049</t>
  </si>
  <si>
    <t>Campeonatos Regionais FMV Ano III</t>
  </si>
  <si>
    <t>2024.0135 - 2022.15</t>
  </si>
  <si>
    <t>Fundimig Indústria de Peças e Componentes LTDA</t>
  </si>
  <si>
    <t>166394582.00-10</t>
  </si>
  <si>
    <t>2022.15.0111</t>
  </si>
  <si>
    <t xml:space="preserve">Corpo em Movimento </t>
  </si>
  <si>
    <t>Associação de Pais e Amigos dos Excepcionais de Cláudio</t>
  </si>
  <si>
    <t>00.604.648/0001-77</t>
  </si>
  <si>
    <t>2024.0127 - 2022.15</t>
  </si>
  <si>
    <t>362094007.13-72</t>
  </si>
  <si>
    <t>2022.15.0059</t>
  </si>
  <si>
    <t>Futebol Bola Cheia</t>
  </si>
  <si>
    <t>AME Sports - Associação Esportiva</t>
  </si>
  <si>
    <t>2024.0101 - 2021.12</t>
  </si>
  <si>
    <t>Mart Minas Distribuição LTDA</t>
  </si>
  <si>
    <t>04.737.552/0050-16</t>
  </si>
  <si>
    <t>Atleta Olympico IX</t>
  </si>
  <si>
    <t>Olympico Club</t>
  </si>
  <si>
    <t>2024.0128 - 2022.15</t>
  </si>
  <si>
    <t>367094007.03-33</t>
  </si>
  <si>
    <t>2024.0136 - 2022.15</t>
  </si>
  <si>
    <t>CEC Indústria de Calçados LTDA</t>
  </si>
  <si>
    <t>003793875.00-34</t>
  </si>
  <si>
    <t>37.883.252/0001-16</t>
  </si>
  <si>
    <t>2022.15.0071</t>
  </si>
  <si>
    <t>Nacional Vôlei de Praia</t>
  </si>
  <si>
    <t>Nacional Futebol Clube</t>
  </si>
  <si>
    <t>2024.0137 - 2022.15</t>
  </si>
  <si>
    <t>Kapão Indústria Téxtil e Química LTDA</t>
  </si>
  <si>
    <t>001009851.00-61</t>
  </si>
  <si>
    <t>08.076.836/0001-81</t>
  </si>
  <si>
    <t>2024.0138 - 2022.15</t>
  </si>
  <si>
    <t>Messias Industriall Têxtil e Química LTDA</t>
  </si>
  <si>
    <t>001754023.00-96</t>
  </si>
  <si>
    <t>13.453.086/0001-50</t>
  </si>
  <si>
    <t>2024.0139 - 2022.15</t>
  </si>
  <si>
    <t>Rodrigues Indústria de Calçados LTDA</t>
  </si>
  <si>
    <t>002533977.00-36</t>
  </si>
  <si>
    <t>22.152.324/0001-88</t>
  </si>
  <si>
    <t>2024.0102 - 2021.12</t>
  </si>
  <si>
    <t>04.737.552/0052-88</t>
  </si>
  <si>
    <t>Atleta Olympico XI</t>
  </si>
  <si>
    <t>2024.0071 - 2021.12</t>
  </si>
  <si>
    <t>Togni S/A Materiais Refratários</t>
  </si>
  <si>
    <t>518027972.08-79</t>
  </si>
  <si>
    <t>2021.12.0175</t>
  </si>
  <si>
    <t>Equitação Inclusiva</t>
  </si>
  <si>
    <t>Associação de Equoterapia de Poços de Caldas</t>
  </si>
  <si>
    <t>32.683.190/0001-85</t>
  </si>
  <si>
    <t>2024.0103 - 2021.12</t>
  </si>
  <si>
    <t>04.737.552/0053-69</t>
  </si>
  <si>
    <t>2024.0104 - 2021.12</t>
  </si>
  <si>
    <t>04.737.552/0054-40</t>
  </si>
  <si>
    <t>2024.0105 - 2021.12</t>
  </si>
  <si>
    <t>04.737.552/0056-01</t>
  </si>
  <si>
    <t>2024.0106 - 2021.12</t>
  </si>
  <si>
    <t>04.737.552/0057-92</t>
  </si>
  <si>
    <t>2024.0107 - 2021.12</t>
  </si>
  <si>
    <t>04.737.552/0058-73</t>
  </si>
  <si>
    <t>2024.0108 - 2021.12</t>
  </si>
  <si>
    <t>04.737.552/0059-54</t>
  </si>
  <si>
    <t>2024.0109 - 2021.12</t>
  </si>
  <si>
    <t>04.737.552/0060-98</t>
  </si>
  <si>
    <t xml:space="preserve"> 2024.0198 - 2022.15</t>
  </si>
  <si>
    <t xml:space="preserve"> 07.334.368/0001-35</t>
  </si>
  <si>
    <t>2022.15.0127</t>
  </si>
  <si>
    <t>Contagem Towers Basquete - Ano II</t>
  </si>
  <si>
    <t>Comunidade Ele Clama</t>
  </si>
  <si>
    <t>2024.0142 - 2021.12</t>
  </si>
  <si>
    <t>2021.12.0179</t>
  </si>
  <si>
    <t>Juiz de Fora Vôlei - Participação em competições - Ano III</t>
  </si>
  <si>
    <t>ASEPEL - Associação de Ensino e Pesquisa em Esporte e Lazer</t>
  </si>
  <si>
    <t>2024.0141 - 2022.15</t>
  </si>
  <si>
    <t>FORMACAO E DESENVOLVIMENTO DE ATLETAS DE NATACAO ANO V</t>
  </si>
  <si>
    <t>2024.0144 - 2022.15</t>
  </si>
  <si>
    <t xml:space="preserve"> 2022.15.0107</t>
  </si>
  <si>
    <t>BASE FORTE NACIONAL ANO II</t>
  </si>
  <si>
    <t>2024.0145 - 2022.15</t>
  </si>
  <si>
    <t>Black Free Calçados Eirel</t>
  </si>
  <si>
    <t>2024.0146 - 2022.15</t>
  </si>
  <si>
    <t>2024.0147 - 2022.15</t>
  </si>
  <si>
    <t>2024.0148 - 2022.15</t>
  </si>
  <si>
    <t>2024.0149 - 2022.15</t>
  </si>
  <si>
    <t>2024.0150 - 2022.15</t>
  </si>
  <si>
    <t>2024.0151 - 2022.15</t>
  </si>
  <si>
    <t>CRIACOES J GIL LTDA</t>
  </si>
  <si>
    <t>452536146.00- 79</t>
  </si>
  <si>
    <t xml:space="preserve"> 25.147.612/0001-32</t>
  </si>
  <si>
    <t xml:space="preserve"> 2022.15.0071</t>
  </si>
  <si>
    <t>2024.0152 - 2022.15</t>
  </si>
  <si>
    <t xml:space="preserve"> Batatinha Indústria e Comércio de Calçados Ltda</t>
  </si>
  <si>
    <t>20.161.808/0001-68</t>
  </si>
  <si>
    <t>2024.0153 - 2022.15</t>
  </si>
  <si>
    <t>COMERCIAL RGS ENCAIXE LTDA</t>
  </si>
  <si>
    <t>452962808.00-59</t>
  </si>
  <si>
    <t>01.072.280/0001-06</t>
  </si>
  <si>
    <t>2024.0154 - 2022.15</t>
  </si>
  <si>
    <t>452962808.01- 30</t>
  </si>
  <si>
    <t xml:space="preserve"> 01.072.280/0003-78</t>
  </si>
  <si>
    <t>2024.0155 - 2022.15</t>
  </si>
  <si>
    <t>2024.0156 - 2022.15</t>
  </si>
  <si>
    <t>2022.15.0080</t>
  </si>
  <si>
    <t>Futebol - Ubaense ano VI</t>
  </si>
  <si>
    <t>ASSOCIAÇÃO ESPORTIVA UBAENSE</t>
  </si>
  <si>
    <t>2024.0157 - 2022.15</t>
  </si>
  <si>
    <t>2024.0158 - 2022.15</t>
  </si>
  <si>
    <t>VIA VIP CALCADOS LTDA</t>
  </si>
  <si>
    <t xml:space="preserve"> 452966533.00-55</t>
  </si>
  <si>
    <t xml:space="preserve"> 01.119.204/0001-09</t>
  </si>
  <si>
    <t>2024.0159 - 2022.15</t>
  </si>
  <si>
    <t>MC INDUSTRIA DE CALCADOS LTDA</t>
  </si>
  <si>
    <t>452039195.00-61</t>
  </si>
  <si>
    <t>03.345.399/0001-30</t>
  </si>
  <si>
    <t>2024.0160 - 2022.15</t>
  </si>
  <si>
    <t>Nesk Calçados Ltda</t>
  </si>
  <si>
    <t>2024.0161 - 2022.15</t>
  </si>
  <si>
    <t xml:space="preserve"> ENDURO INDUSTRIA E COMERCIO DE CALCADOS LTDA</t>
  </si>
  <si>
    <t>452910496.00-25</t>
  </si>
  <si>
    <t>00.359.400/0001-98</t>
  </si>
  <si>
    <t>2024.0162 - 2022.15</t>
  </si>
  <si>
    <t xml:space="preserve"> 17.469.701/0038-69</t>
  </si>
  <si>
    <t xml:space="preserve"> 2022.15.0035</t>
  </si>
  <si>
    <t>Mais Ação Cidadão</t>
  </si>
  <si>
    <t xml:space="preserve"> Instituto Mais Ação</t>
  </si>
  <si>
    <t>2024.0163 - 2022.15</t>
  </si>
  <si>
    <t>2024.0164 - 2022.15</t>
  </si>
  <si>
    <t>SPORT FIRE CALCADOS LTDA</t>
  </si>
  <si>
    <t>452041527.00- 65</t>
  </si>
  <si>
    <t>03.384.041/0001-17 I</t>
  </si>
  <si>
    <t>2024.0165 - 2022.15</t>
  </si>
  <si>
    <t xml:space="preserve"> 04.919.016/0001-53</t>
  </si>
  <si>
    <t>2024.0166 - 2022.15</t>
  </si>
  <si>
    <t>OLIVEIRA SUPERMERCADOS LTDA</t>
  </si>
  <si>
    <t xml:space="preserve"> 001028093.01-00</t>
  </si>
  <si>
    <t>08.625.344/0002-89</t>
  </si>
  <si>
    <t>2024.0167 - 2022.15</t>
  </si>
  <si>
    <t>001028093.02- 83</t>
  </si>
  <si>
    <t>08.625.344/0003-60</t>
  </si>
  <si>
    <t>2024.0168 - 2022.15</t>
  </si>
  <si>
    <t>001028093.03- 64</t>
  </si>
  <si>
    <t>08.625.344/0004-40</t>
  </si>
  <si>
    <t>2024.0169 - 2022.15</t>
  </si>
  <si>
    <t>001028093.00- 20</t>
  </si>
  <si>
    <t>08.625.344/0001-06</t>
  </si>
  <si>
    <t>2024.0055 - 2021.12</t>
  </si>
  <si>
    <t>MERCANTIL BASTOS LTDA</t>
  </si>
  <si>
    <t xml:space="preserve"> 18.060.525/0009-35</t>
  </si>
  <si>
    <t>2021.12.0188</t>
  </si>
  <si>
    <t>Unidos pelo amanhã: Esporte como ferramenta para o desenvolvimento humano</t>
  </si>
  <si>
    <t xml:space="preserve"> ASSOCIACAO DE DESENVOLVIMENTO ESPORTIVO - CULTURAL - EDUCACIONAL E SOCIAL - INSTITUTO UNIDOS PELO
AMANHA</t>
  </si>
  <si>
    <t>42.513.078/0001-50</t>
  </si>
  <si>
    <t>2024.0056 - 2021.12</t>
  </si>
  <si>
    <t>18.060.525/0001-88</t>
  </si>
  <si>
    <t>2024.0057 - 2021.12</t>
  </si>
  <si>
    <t>18.060.525/0008-54</t>
  </si>
  <si>
    <t>2024.0058 - 2021.12</t>
  </si>
  <si>
    <t xml:space="preserve"> 18.060.525/0003-40</t>
  </si>
  <si>
    <t xml:space="preserve"> 42.513.078/0001-50</t>
  </si>
  <si>
    <t>2024.0059 - 2021.12</t>
  </si>
  <si>
    <t>18.060.525/0006-92</t>
  </si>
  <si>
    <t>2024.0060 - 2021.12</t>
  </si>
  <si>
    <t xml:space="preserve"> 18.060.525/0002-69</t>
  </si>
  <si>
    <t>2024.0061 - 2021.12</t>
  </si>
  <si>
    <t>18.060.525/0011-50</t>
  </si>
  <si>
    <t>2024.0062 - 2021.12</t>
  </si>
  <si>
    <t>18.060.525/0007-73</t>
  </si>
  <si>
    <t>2024.0063 - 2021.12</t>
  </si>
  <si>
    <t xml:space="preserve">18.060.525/0012-30 </t>
  </si>
  <si>
    <t>2024.0064 - 2021.12</t>
  </si>
  <si>
    <t>18.060.525/0010-79</t>
  </si>
  <si>
    <t>2024.0170 - 2020.02</t>
  </si>
  <si>
    <t xml:space="preserve">CONECTA MINAS GERAIS LTDA
</t>
  </si>
  <si>
    <t xml:space="preserve">2020.02.0217
</t>
  </si>
  <si>
    <t xml:space="preserve"> ESPORTIVIDADE NO ATHLETIC</t>
  </si>
  <si>
    <t>ATHLETIC CLUB</t>
  </si>
  <si>
    <t>2024.0172 - 2022.15</t>
  </si>
  <si>
    <t>Cromic Indústria e Calçados Ltda</t>
  </si>
  <si>
    <t>2022.15.0107</t>
  </si>
  <si>
    <t xml:space="preserve">Nacional Futebol Clube </t>
  </si>
  <si>
    <t>2024.0173 - 2022.15</t>
  </si>
  <si>
    <t>2022.15.0065</t>
  </si>
  <si>
    <t>MENINAS DE OURO - ANO V</t>
  </si>
  <si>
    <t xml:space="preserve">União Recreativa Sacramentana
</t>
  </si>
  <si>
    <t>2024.0174 - 2021.12</t>
  </si>
  <si>
    <t>2021.12.0105</t>
  </si>
  <si>
    <t>Liespe: Esporte e Cidadania em Ipatinga – atividades físicas e paradesportivas - ano III</t>
  </si>
  <si>
    <t>Liga Ipatiguense de Esportes Especializados</t>
  </si>
  <si>
    <t>2024.0181 - 2022.15</t>
  </si>
  <si>
    <t>2022.15.0142</t>
  </si>
  <si>
    <t xml:space="preserve"> SEMEL/Vôlei do Futuro</t>
  </si>
  <si>
    <t>19.927.911/0001-97</t>
  </si>
  <si>
    <t>Associação Organização de Promoção ao Esporte</t>
  </si>
  <si>
    <t>2024.0182 - 2022.15</t>
  </si>
  <si>
    <t>INDUSTRIA &amp; COMERCIO DE CALCADOS LOGUS LTDA</t>
  </si>
  <si>
    <t xml:space="preserve"> 452829586.00-03</t>
  </si>
  <si>
    <t>38.510.764/0001-08</t>
  </si>
  <si>
    <t>2024.0183 - 2022.15</t>
  </si>
  <si>
    <t>2022.15.0091</t>
  </si>
  <si>
    <t>Equipe Trilhar VII</t>
  </si>
  <si>
    <t xml:space="preserve"> Instituto Trilhar</t>
  </si>
  <si>
    <t xml:space="preserve"> 10.239.821/0001-39</t>
  </si>
  <si>
    <t>2024.0184 - 2022.15</t>
  </si>
  <si>
    <t>2022.15.0092</t>
  </si>
  <si>
    <t>Base Campeã VII</t>
  </si>
  <si>
    <t>2024.0185 - 2022.15</t>
  </si>
  <si>
    <t>RANDALL INDUSTRIA E COMERCIO DE CALCADOS LTDA</t>
  </si>
  <si>
    <t xml:space="preserve"> 618826684.00- 77</t>
  </si>
  <si>
    <t>42.791.996/0001-40</t>
  </si>
  <si>
    <t>2024.0186 - 2022.15</t>
  </si>
  <si>
    <t xml:space="preserve"> 056.0300.70.00-9</t>
  </si>
  <si>
    <t>2022.15.0148</t>
  </si>
  <si>
    <t>SUPER ATTACK VOLEIBOL - ANO IV</t>
  </si>
  <si>
    <t>Associação Esportiva de Barbacena - ESV</t>
  </si>
  <si>
    <t>2024.0187 - 2022.15</t>
  </si>
  <si>
    <t>2024.0188 - 2022.15</t>
  </si>
  <si>
    <t>2024.0189 - 2022.15</t>
  </si>
  <si>
    <t xml:space="preserve">RENYLAB – QUÍMICA E FARMACEUTICA LTDA	</t>
  </si>
  <si>
    <t>13.880.9944/0001-42</t>
  </si>
  <si>
    <t>2024.0190 - 2022.15</t>
  </si>
  <si>
    <t xml:space="preserve">Claro S.A.        </t>
  </si>
  <si>
    <t>001011713.00-44</t>
  </si>
  <si>
    <t xml:space="preserve">40.432.544/0112-62 </t>
  </si>
  <si>
    <t>2022.15.0180</t>
  </si>
  <si>
    <t>Tênis e Cidadania III</t>
  </si>
  <si>
    <t xml:space="preserve">Fortini Investimento Social
</t>
  </si>
  <si>
    <t>2024.0191 - 2021.12</t>
  </si>
  <si>
    <t>2021.12.0137</t>
  </si>
  <si>
    <t>TROPICAL TÊNIS CLUBE</t>
  </si>
  <si>
    <t>2024.0192 - 2021.12</t>
  </si>
  <si>
    <t xml:space="preserve">ArcelorMittal Brasil S/A	</t>
  </si>
  <si>
    <t>Tropical, Fazendo Campeões no Futsal! 7</t>
  </si>
  <si>
    <t>2024.0193 - 2022.15</t>
  </si>
  <si>
    <t xml:space="preserve">COOPERATIVA DE CONSUMO DOS EMPREGADOS DA USIMINAS LTDA	</t>
  </si>
  <si>
    <t xml:space="preserve">313075480.18-88
</t>
  </si>
  <si>
    <t>19.860.683/0018-23</t>
  </si>
  <si>
    <t>ECOMOV NATAÇÃO ANO VII</t>
  </si>
  <si>
    <t>2024.0195 - 2020.02</t>
  </si>
  <si>
    <t xml:space="preserve">Sada Siderurgia Ltda        </t>
  </si>
  <si>
    <t>2020.02.0129</t>
  </si>
  <si>
    <t>NÓS DO VÔLEI - PONTE PARA O FUTURO</t>
  </si>
  <si>
    <t>WILSON ALVES FERREIRA</t>
  </si>
  <si>
    <t>64.487.838/0001-34</t>
  </si>
  <si>
    <t>2024.0196 - 2020.02</t>
  </si>
  <si>
    <t xml:space="preserve">SADA TRANSPORTES E ARMAZENAGENS S/A        </t>
  </si>
  <si>
    <t>2024.0197 - 2020.02</t>
  </si>
  <si>
    <t xml:space="preserve"> 19.199.348/0036-08</t>
  </si>
  <si>
    <t>2024.0202 - 2022.15</t>
  </si>
  <si>
    <t>Poçostec Ltda</t>
  </si>
  <si>
    <t>86.390.119/0001-33</t>
  </si>
  <si>
    <t>2022.15.0098</t>
  </si>
  <si>
    <t>Pedaladas para o Futuro</t>
  </si>
  <si>
    <t>Associação de Ciclistas de Poços de Caldas - ACPC</t>
  </si>
  <si>
    <t>34.508.638/0001-50</t>
  </si>
  <si>
    <t>2024.0203 - 2022.15</t>
  </si>
  <si>
    <t>2022.15.0051</t>
  </si>
  <si>
    <t>ESSUBE Base Forte Ano III</t>
  </si>
  <si>
    <t>Esporte Social Uberlândia -ESSUBE</t>
  </si>
  <si>
    <t>GRANVILLA ACABAMENTOS LTDA</t>
  </si>
  <si>
    <t>06.056.748/0001-92</t>
  </si>
  <si>
    <t>2024.0205 - 2021.12</t>
  </si>
  <si>
    <t>2021.12.0236</t>
  </si>
  <si>
    <t>Instituto de Defesa da Cidadania e da Transparência - IDCT</t>
  </si>
  <si>
    <t>2024.0199 - 2022.15</t>
  </si>
  <si>
    <t>WR Industria e Comercio de Embalagens LTDA</t>
  </si>
  <si>
    <t xml:space="preserve">02.692.206/0001-55 </t>
  </si>
  <si>
    <t>Super Attack Voleibol - Ano IV</t>
  </si>
  <si>
    <t>2024.0206 - 2021.12</t>
  </si>
  <si>
    <t>HARSCO METALS LTDA</t>
  </si>
  <si>
    <t>32.592.073/0014-20</t>
  </si>
  <si>
    <t>BASE FORTE</t>
  </si>
  <si>
    <t>ASSOCIAÇÃO ESPORTIVA E RECREATIVA IGUAÇU</t>
  </si>
  <si>
    <t>2024.0208 - 2022.15</t>
  </si>
  <si>
    <t>2022.15.0119</t>
  </si>
  <si>
    <t>Futebol: o esporte de todos para todos - Ano 2</t>
  </si>
  <si>
    <t>Associação Atlética Internacional</t>
  </si>
  <si>
    <t>2024.0207 - 2022.15</t>
  </si>
  <si>
    <t>Proluminas Lubrificantes LTDA</t>
  </si>
  <si>
    <t>707579318/0037</t>
  </si>
  <si>
    <t>23.821.176/0001-00</t>
  </si>
  <si>
    <t>2022.15.0166</t>
  </si>
  <si>
    <t>AVE um voo para o futuro</t>
  </si>
  <si>
    <t>Associação Varginhense de Esporte - AVE</t>
  </si>
  <si>
    <t>03.724.095/0001-84</t>
  </si>
  <si>
    <t>2024.0210 - 2021.12</t>
  </si>
  <si>
    <t>2021.12.0165</t>
  </si>
  <si>
    <t>BASQUETE PARA TODOS</t>
  </si>
  <si>
    <t>ESPORTE CLUBE GINASTICO</t>
  </si>
  <si>
    <t>2024.0212 - 2022.15</t>
  </si>
  <si>
    <t>SEMEL/Vôlei do Futuro</t>
  </si>
  <si>
    <t>2024.0279 - 2022.15</t>
  </si>
  <si>
    <t>FERBOC LTDA</t>
  </si>
  <si>
    <t>03.318.266/0001-75</t>
  </si>
  <si>
    <t>2022.15.0026</t>
  </si>
  <si>
    <t>Formando Campeões</t>
  </si>
  <si>
    <t>Saga Sport Club</t>
  </si>
  <si>
    <t xml:space="preserve">01.750.761/0001-23
</t>
  </si>
  <si>
    <t>2024.0221 - 2021.12</t>
  </si>
  <si>
    <t xml:space="preserve">2021.12.0088 </t>
  </si>
  <si>
    <t>ATLETISMO VIDA SAUDÁVEL</t>
  </si>
  <si>
    <t>ASSOCIAÇÃO ESPORTIVA E RECREATIVA VIDA SAUDÁVEL</t>
  </si>
  <si>
    <t>18.332.218/0001-09</t>
  </si>
  <si>
    <t>2024.0213 - 2022.15</t>
  </si>
  <si>
    <t>2024.0214 - 2022.15</t>
  </si>
  <si>
    <t>2024.0215 - 2022.15</t>
  </si>
  <si>
    <t>2024.0216 - 2022.15</t>
  </si>
  <si>
    <t>2024.0217 - 2022.15</t>
  </si>
  <si>
    <t>2024.0218 - 2022.15</t>
  </si>
  <si>
    <t>2024.0219 - 2022.15</t>
  </si>
  <si>
    <t>2024.0220 - 2022-15</t>
  </si>
  <si>
    <t>2024.0222 - 2020.02</t>
  </si>
  <si>
    <t>2020.02.0228</t>
  </si>
  <si>
    <t>Craque do Futuro - Edição II</t>
  </si>
  <si>
    <t>Pouso Alegre Futebol Clube</t>
  </si>
  <si>
    <t>2024.0225-2020.02</t>
  </si>
  <si>
    <t xml:space="preserve">2020.02.0227 </t>
  </si>
  <si>
    <t>2024.0230 - 2022.15</t>
  </si>
  <si>
    <t>2022.15.0043</t>
  </si>
  <si>
    <t>Campeonato Mineiro de Futebol Americano 2025</t>
  </si>
  <si>
    <t>Federação Mineira de Futebol Americano</t>
  </si>
  <si>
    <t>2024.0233 - 2024.08</t>
  </si>
  <si>
    <t>2024.08.0054</t>
  </si>
  <si>
    <t>ENERGIA QUE SE MOVE - ANO IV</t>
  </si>
  <si>
    <t>ASSOCIACAO EDUCACIONAL DE DESENVOLVIMENTO ESPORTIVO CULTURAL - AEDEC</t>
  </si>
  <si>
    <t>2024.0234 - 2021.12</t>
  </si>
  <si>
    <t>2021.12.0187</t>
  </si>
  <si>
    <t>BIKE DO BEM</t>
  </si>
  <si>
    <t>2024.0236 - 2021.12</t>
  </si>
  <si>
    <t>2021.12.0181</t>
  </si>
  <si>
    <t>UBERLANDIA FUTSAL SOCIAL III</t>
  </si>
  <si>
    <t>Associacao Desportiva de Futsal Uberlandia</t>
  </si>
  <si>
    <t>2024.0241 - 2024.08</t>
  </si>
  <si>
    <t>2024.08.0002</t>
  </si>
  <si>
    <t>NADAR PARA O FUTURO VI</t>
  </si>
  <si>
    <t xml:space="preserve"> MACKENZIE ESPORTE CLUBE</t>
  </si>
  <si>
    <t>2024.0231 - 2022.15</t>
  </si>
  <si>
    <t>PERFIMEC S/A - CENTRO DE SERVIÇOS EM AÇO</t>
  </si>
  <si>
    <t>3749064.00-91</t>
  </si>
  <si>
    <t>07.783.926/0005-73</t>
  </si>
  <si>
    <t>01.750.761/0001-23</t>
  </si>
  <si>
    <t>2024.0280 - 2024.08</t>
  </si>
  <si>
    <t>2024.08.0031</t>
  </si>
  <si>
    <t>Trampolim AGTC 7</t>
  </si>
  <si>
    <t>Associação da Ginástica de Trampolim de Contagem</t>
  </si>
  <si>
    <t>2024.0281 - 2024.08</t>
  </si>
  <si>
    <t>2024.08.0003</t>
  </si>
  <si>
    <t>Mackenzie Voltado para o Futuro IX</t>
  </si>
  <si>
    <t>17499.252/0001-00</t>
  </si>
  <si>
    <t>2024.0238 - 2022.15</t>
  </si>
  <si>
    <t>2022.15.0134</t>
  </si>
  <si>
    <t>Taça das Favelas Triangulo</t>
  </si>
  <si>
    <t>Associação Cultural Recreativa Bloco Maculelê</t>
  </si>
  <si>
    <t>26.670.290/0001-74</t>
  </si>
  <si>
    <t>2024.0291 - 2024.08</t>
  </si>
  <si>
    <t>2024.08.0067</t>
  </si>
  <si>
    <t>Esporte + Educação = Cidadania | Ano3</t>
  </si>
  <si>
    <t>Instituto Brasil Igualdade Social - IBIS</t>
  </si>
  <si>
    <t>2024.0293 - 2024.08</t>
  </si>
  <si>
    <t>2024.08.0034</t>
  </si>
  <si>
    <t>Transformar pelo Esporte VII</t>
  </si>
  <si>
    <t xml:space="preserve">Contagem Esporte Clube
</t>
  </si>
  <si>
    <t>2024.0297 - 2022.15</t>
  </si>
  <si>
    <t>ARCELORMITTAL BRASIL S.A</t>
  </si>
  <si>
    <t>362.094.007-1372</t>
  </si>
  <si>
    <t>2022.15.0139</t>
  </si>
  <si>
    <t>ATLETA OLYMPICO XIII</t>
  </si>
  <si>
    <t>2024.0298 - 2024.08</t>
  </si>
  <si>
    <t xml:space="preserve">1806164492540
</t>
  </si>
  <si>
    <t>2024.08.0018</t>
  </si>
  <si>
    <t xml:space="preserve">Transformar Pelo Esporte </t>
  </si>
  <si>
    <t>2024.0299 - 2024.08</t>
  </si>
  <si>
    <t>2024.08.0022</t>
  </si>
  <si>
    <t>Transformar Pelo Esporte II</t>
  </si>
  <si>
    <t>2024.0300 - 2024.08</t>
  </si>
  <si>
    <t>2024.08.0026</t>
  </si>
  <si>
    <t>Transformar Pelo Esporte III</t>
  </si>
  <si>
    <t>2024.0211 - 2022.15</t>
  </si>
  <si>
    <t>WHITE MARTINS GAZES INDUSTRIAIS LTDA</t>
  </si>
  <si>
    <t>2022.15.0146</t>
  </si>
  <si>
    <t>DESPERTANDO TALENTOS - 2ª EDIÇÃO</t>
  </si>
  <si>
    <t>FUNDAÇÃO VICINTIN</t>
  </si>
  <si>
    <t>2024.0296 - 2024.08</t>
  </si>
  <si>
    <t>5670940070729</t>
  </si>
  <si>
    <t>2024.08.0065</t>
  </si>
  <si>
    <t>Futebol e Cidadania - Ano II</t>
  </si>
  <si>
    <t>Ame Sports - Associação Esportiva</t>
  </si>
  <si>
    <t>2024.0295 - 2024.08</t>
  </si>
  <si>
    <t>3620940071372</t>
  </si>
  <si>
    <t>2024.08.0059</t>
  </si>
  <si>
    <t>Futebol Bola Cheia - Ano II</t>
  </si>
  <si>
    <t>2024.0294  - 2024.08</t>
  </si>
  <si>
    <t xml:space="preserve">3670940070333
</t>
  </si>
  <si>
    <t>2024.08.0064</t>
  </si>
  <si>
    <t>Cidade olímpica III</t>
  </si>
  <si>
    <t>Ajudôu</t>
  </si>
  <si>
    <t>2024.0306 - 2024.08</t>
  </si>
  <si>
    <t>2024.08.0148</t>
  </si>
  <si>
    <t>CAMPEONATO SUL-AMERICANO DE CLUBES DE VOLEIBOL</t>
  </si>
  <si>
    <t>2024.0242 - 2022.15</t>
  </si>
  <si>
    <t>0162528240340</t>
  </si>
  <si>
    <t>2022.15.0069</t>
  </si>
  <si>
    <t>Futebol Bola Preta - Ano VI</t>
  </si>
  <si>
    <t>Instituto Bola Preta</t>
  </si>
  <si>
    <t>2024.0243 - 2022.15</t>
  </si>
  <si>
    <t>0562528242825</t>
  </si>
  <si>
    <t>2024.0244 - 2022.15</t>
  </si>
  <si>
    <t>2024.0245 - 2022.15</t>
  </si>
  <si>
    <t>2024.0247 - 2022.15</t>
  </si>
  <si>
    <t>2024.0248 - 2022.15</t>
  </si>
  <si>
    <t>4792528242650</t>
  </si>
  <si>
    <t>2024.0249 - 2022.15</t>
  </si>
  <si>
    <t>2024.0250 - 2022.15</t>
  </si>
  <si>
    <t>5252528242517</t>
  </si>
  <si>
    <t>2024.0251 - 2022.15</t>
  </si>
  <si>
    <t>2024.0252 - 2022.15</t>
  </si>
  <si>
    <t>2024.0253 - 2022.15</t>
  </si>
  <si>
    <t>2024.0254 - 2022.15</t>
  </si>
  <si>
    <t>2024.0255 - 2022.15</t>
  </si>
  <si>
    <t>2024.0256 - 2022.15</t>
  </si>
  <si>
    <t xml:space="preserve">106.252824.33-21
</t>
  </si>
  <si>
    <t>2024.0257 - 2022.15</t>
  </si>
  <si>
    <t>2024.0258 - 2022.15</t>
  </si>
  <si>
    <t>3822528243526</t>
  </si>
  <si>
    <t>2024.0259 - 2022.15</t>
  </si>
  <si>
    <t>2024.0260 - 2022.15</t>
  </si>
  <si>
    <t>2024.0261 - 2022.15</t>
  </si>
  <si>
    <t>2024.0262 - 2022.15</t>
  </si>
  <si>
    <t>R$ 5.000,00</t>
  </si>
  <si>
    <t>2024.0263 - 2022.15</t>
  </si>
  <si>
    <t>2024.0264 - 2022.15</t>
  </si>
  <si>
    <t>2024.0265 - 2022.15</t>
  </si>
  <si>
    <t>2024.0266 - 2022.15</t>
  </si>
  <si>
    <t xml:space="preserve">596.252824.49-59
</t>
  </si>
  <si>
    <t>2024.0267 - 2022.15</t>
  </si>
  <si>
    <t>2024.0268 - 2022.15</t>
  </si>
  <si>
    <t>2024.0269 - 2022.15</t>
  </si>
  <si>
    <t>2024.0270 - 2022.15</t>
  </si>
  <si>
    <t>2024.0271 - 2022.15</t>
  </si>
  <si>
    <t>2024.0272 - 2022.15</t>
  </si>
  <si>
    <t xml:space="preserve">236.252824.58-22
</t>
  </si>
  <si>
    <t>2024.0273 - 2022.15</t>
  </si>
  <si>
    <t>2024.0274 - 2022.15</t>
  </si>
  <si>
    <t>2024.0275 - 2022.15</t>
  </si>
  <si>
    <t>2024.0276 - 2022.15</t>
  </si>
  <si>
    <t>2024.0277 - 2022.15</t>
  </si>
  <si>
    <t>2024.0278 - 2022.15</t>
  </si>
  <si>
    <t>2025.0012 - 2024.08</t>
  </si>
  <si>
    <t>Baptista de Almeida Comércio e Indústria LTDA</t>
  </si>
  <si>
    <t>2024.08.0152</t>
  </si>
  <si>
    <t>Talentinhos do Benfica - Ano 2</t>
  </si>
  <si>
    <t>Benfica Futebol Clube</t>
  </si>
  <si>
    <t>2025.0006 - 2024.08</t>
  </si>
  <si>
    <t>UBA-FERROMINAS PERFILADOS LTDA</t>
  </si>
  <si>
    <t>2024.08.0103</t>
  </si>
  <si>
    <t>O Azulão - RH - Ano II</t>
  </si>
  <si>
    <t>Sport Club Aymores</t>
  </si>
  <si>
    <t>2025.0010 - 2024.08</t>
  </si>
  <si>
    <t xml:space="preserve"> 2024.08.0103</t>
  </si>
  <si>
    <t xml:space="preserve"> 2025.0025 - 2024.08</t>
  </si>
  <si>
    <t>2024.08.0097</t>
  </si>
  <si>
    <t>VIDA ATIVA - ANO 3</t>
  </si>
  <si>
    <t>2025.0112 - 2024.08</t>
  </si>
  <si>
    <t>SADA TRANSPORTES E ARMAZENAGENS SA</t>
  </si>
  <si>
    <t>2024.08.0006</t>
  </si>
  <si>
    <t xml:space="preserve">CAMPEONATO SUL AMERICANO DE CLUBES DE VOLEIBOL </t>
  </si>
  <si>
    <t xml:space="preserve">FEDERAÇÃO MINEIRA DE VOLEIBOL </t>
  </si>
  <si>
    <t>2024.0204 - 2022.15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</si>
</sst>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&quot;0000&quot;.&quot;0000"/>
    <numFmt numFmtId="165" formatCode="&quot;&quot;000000000&quot;.&quot;00&quot;-&quot;00"/>
    <numFmt numFmtId="166" formatCode="_-* #,##0.00_-;\-* #,##0.00_-;_-* &quot;-&quot;??_-;_-@"/>
    <numFmt numFmtId="167" formatCode="&quot;R$&quot;\ #,##0.00"/>
    <numFmt numFmtId="168" formatCode="dd/mm/yy"/>
    <numFmt numFmtId="169" formatCode="&quot;R$ &quot;#,##0.00"/>
    <numFmt numFmtId="170" formatCode="&quot;R$ &quot;#,##0.00_);\(&quot;R$ &quot;#,##0.00\)"/>
    <numFmt numFmtId="171" formatCode="_(&quot;R$ &quot;* #,##0.00_);_(&quot;R$ &quot;* \(#,##0.00\);_(&quot;R$ &quot;* &quot;-&quot;??_);_(@_)"/>
    <numFmt numFmtId="172" formatCode="0.0"/>
    <numFmt numFmtId="173" formatCode="[$R$ -416]#,##0.00"/>
    <numFmt numFmtId="174" formatCode="d/m/yyyy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rgb="FF0000CC"/>
      <name val="Arial"/>
      <family val="2"/>
    </font>
    <font>
      <sz val="10"/>
      <color theme="0"/>
      <name val="Calibri"/>
      <family val="2"/>
    </font>
    <font>
      <b/>
      <sz val="11"/>
      <color theme="1"/>
      <name val="Times New Roman"/>
      <family val="1"/>
    </font>
    <font>
      <b/>
      <sz val="10"/>
      <color rgb="FF3333FF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9"/>
      <color rgb="FF353535"/>
      <name val="Arial"/>
      <family val="2"/>
    </font>
    <font>
      <sz val="9"/>
      <color rgb="FF353535"/>
      <name val="Arial"/>
      <family val="2"/>
    </font>
    <font>
      <u/>
      <sz val="11"/>
      <color theme="10"/>
      <name val="Arial"/>
      <family val="2"/>
    </font>
    <font>
      <sz val="9"/>
      <color rgb="FF3399CC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12"/>
      <color rgb="FF000000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0066FF"/>
        <bgColor rgb="FF0066FF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E8EAEB"/>
        <bgColor rgb="FFE8EAEB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4C4C4"/>
      </left>
      <right/>
      <top style="medium">
        <color rgb="FFC4C4C4"/>
      </top>
      <bottom/>
      <diagonal/>
    </border>
    <border>
      <left style="medium">
        <color rgb="FFC4C4C4"/>
      </left>
      <right/>
      <top style="medium">
        <color rgb="FFC4C4C4"/>
      </top>
      <bottom style="medium">
        <color rgb="FFC4C4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4"/>
    <xf numFmtId="44" fontId="28" fillId="0" borderId="0" applyFont="0" applyFill="0" applyBorder="0" applyAlignment="0" applyProtection="0"/>
  </cellStyleXfs>
  <cellXfs count="506">
    <xf numFmtId="0" fontId="0" fillId="0" borderId="0" xfId="0"/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22" fontId="3" fillId="3" borderId="2" xfId="0" applyNumberFormat="1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6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/>
    </xf>
    <xf numFmtId="167" fontId="9" fillId="7" borderId="4" xfId="0" applyNumberFormat="1" applyFont="1" applyFill="1" applyBorder="1" applyAlignment="1">
      <alignment horizontal="center" vertical="center" wrapText="1"/>
    </xf>
    <xf numFmtId="14" fontId="9" fillId="8" borderId="5" xfId="0" applyNumberFormat="1" applyFont="1" applyFill="1" applyBorder="1" applyAlignment="1">
      <alignment horizontal="center" vertical="center" wrapText="1"/>
    </xf>
    <xf numFmtId="14" fontId="9" fillId="7" borderId="6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0" borderId="0" xfId="0" applyFont="1"/>
    <xf numFmtId="0" fontId="9" fillId="9" borderId="6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166" fontId="10" fillId="10" borderId="2" xfId="0" applyNumberFormat="1" applyFont="1" applyFill="1" applyBorder="1" applyAlignment="1">
      <alignment horizontal="center" vertical="center" wrapText="1"/>
    </xf>
    <xf numFmtId="4" fontId="10" fillId="10" borderId="2" xfId="0" applyNumberFormat="1" applyFont="1" applyFill="1" applyBorder="1" applyAlignment="1">
      <alignment horizontal="center" vertical="center" wrapText="1"/>
    </xf>
    <xf numFmtId="168" fontId="10" fillId="10" borderId="2" xfId="0" applyNumberFormat="1" applyFont="1" applyFill="1" applyBorder="1" applyAlignment="1">
      <alignment horizontal="center" vertical="center" wrapText="1"/>
    </xf>
    <xf numFmtId="168" fontId="10" fillId="10" borderId="2" xfId="0" applyNumberFormat="1" applyFont="1" applyFill="1" applyBorder="1" applyAlignment="1">
      <alignment horizontal="center" wrapText="1"/>
    </xf>
    <xf numFmtId="14" fontId="10" fillId="10" borderId="2" xfId="0" applyNumberFormat="1" applyFont="1" applyFill="1" applyBorder="1" applyAlignment="1">
      <alignment horizontal="left" vertical="center" wrapText="1"/>
    </xf>
    <xf numFmtId="14" fontId="10" fillId="10" borderId="2" xfId="0" applyNumberFormat="1" applyFont="1" applyFill="1" applyBorder="1" applyAlignment="1">
      <alignment horizontal="center" vertical="center" wrapText="1"/>
    </xf>
    <xf numFmtId="14" fontId="10" fillId="10" borderId="2" xfId="0" applyNumberFormat="1" applyFont="1" applyFill="1" applyBorder="1" applyAlignment="1">
      <alignment horizontal="center" vertical="center"/>
    </xf>
    <xf numFmtId="167" fontId="10" fillId="10" borderId="4" xfId="0" applyNumberFormat="1" applyFont="1" applyFill="1" applyBorder="1" applyAlignment="1">
      <alignment horizontal="center" vertical="center" wrapText="1"/>
    </xf>
    <xf numFmtId="4" fontId="10" fillId="10" borderId="4" xfId="0" applyNumberFormat="1" applyFont="1" applyFill="1" applyBorder="1" applyAlignment="1">
      <alignment horizontal="center" vertical="center" wrapText="1"/>
    </xf>
    <xf numFmtId="167" fontId="11" fillId="10" borderId="4" xfId="0" applyNumberFormat="1" applyFont="1" applyFill="1" applyBorder="1" applyAlignment="1">
      <alignment horizontal="center" vertical="center"/>
    </xf>
    <xf numFmtId="0" fontId="10" fillId="10" borderId="2" xfId="0" applyFont="1" applyFill="1" applyBorder="1"/>
    <xf numFmtId="0" fontId="12" fillId="11" borderId="7" xfId="0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left" wrapText="1"/>
    </xf>
    <xf numFmtId="49" fontId="10" fillId="11" borderId="2" xfId="0" applyNumberFormat="1" applyFont="1" applyFill="1" applyBorder="1" applyAlignment="1">
      <alignment wrapText="1"/>
    </xf>
    <xf numFmtId="3" fontId="10" fillId="11" borderId="2" xfId="0" applyNumberFormat="1" applyFont="1" applyFill="1" applyBorder="1" applyAlignment="1">
      <alignment wrapText="1"/>
    </xf>
    <xf numFmtId="168" fontId="10" fillId="11" borderId="2" xfId="0" applyNumberFormat="1" applyFont="1" applyFill="1" applyBorder="1" applyAlignment="1">
      <alignment horizontal="center" wrapText="1"/>
    </xf>
    <xf numFmtId="14" fontId="10" fillId="11" borderId="2" xfId="0" applyNumberFormat="1" applyFont="1" applyFill="1" applyBorder="1" applyAlignment="1">
      <alignment horizontal="left" wrapText="1"/>
    </xf>
    <xf numFmtId="0" fontId="10" fillId="11" borderId="2" xfId="0" applyFont="1" applyFill="1" applyBorder="1" applyAlignment="1">
      <alignment wrapText="1"/>
    </xf>
    <xf numFmtId="14" fontId="10" fillId="11" borderId="2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168" fontId="10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/>
    <xf numFmtId="49" fontId="10" fillId="11" borderId="4" xfId="0" applyNumberFormat="1" applyFont="1" applyFill="1" applyBorder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14" fontId="9" fillId="12" borderId="10" xfId="0" applyNumberFormat="1" applyFont="1" applyFill="1" applyBorder="1" applyAlignment="1">
      <alignment horizontal="center" vertical="center" wrapText="1"/>
    </xf>
    <xf numFmtId="14" fontId="9" fillId="12" borderId="10" xfId="0" applyNumberFormat="1" applyFont="1" applyFill="1" applyBorder="1" applyAlignment="1">
      <alignment vertical="center" wrapText="1"/>
    </xf>
    <xf numFmtId="4" fontId="14" fillId="12" borderId="10" xfId="0" applyNumberFormat="1" applyFont="1" applyFill="1" applyBorder="1" applyAlignment="1">
      <alignment vertical="center" wrapText="1"/>
    </xf>
    <xf numFmtId="4" fontId="9" fillId="12" borderId="10" xfId="0" applyNumberFormat="1" applyFont="1" applyFill="1" applyBorder="1" applyAlignment="1">
      <alignment horizontal="right" wrapText="1"/>
    </xf>
    <xf numFmtId="4" fontId="10" fillId="10" borderId="11" xfId="0" applyNumberFormat="1" applyFont="1" applyFill="1" applyBorder="1" applyAlignment="1">
      <alignment horizontal="center" vertical="center" wrapText="1"/>
    </xf>
    <xf numFmtId="4" fontId="11" fillId="10" borderId="4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wrapText="1"/>
    </xf>
    <xf numFmtId="3" fontId="10" fillId="10" borderId="2" xfId="0" applyNumberFormat="1" applyFont="1" applyFill="1" applyBorder="1" applyAlignment="1">
      <alignment wrapText="1"/>
    </xf>
    <xf numFmtId="14" fontId="10" fillId="10" borderId="2" xfId="0" applyNumberFormat="1" applyFont="1" applyFill="1" applyBorder="1" applyAlignment="1">
      <alignment horizontal="left" wrapText="1"/>
    </xf>
    <xf numFmtId="0" fontId="10" fillId="10" borderId="2" xfId="0" applyFont="1" applyFill="1" applyBorder="1" applyAlignment="1">
      <alignment wrapText="1"/>
    </xf>
    <xf numFmtId="0" fontId="10" fillId="10" borderId="2" xfId="0" applyFont="1" applyFill="1" applyBorder="1" applyAlignment="1">
      <alignment horizontal="center" wrapText="1"/>
    </xf>
    <xf numFmtId="49" fontId="10" fillId="10" borderId="2" xfId="0" applyNumberFormat="1" applyFont="1" applyFill="1" applyBorder="1" applyAlignment="1">
      <alignment horizontal="left" wrapText="1"/>
    </xf>
    <xf numFmtId="0" fontId="10" fillId="10" borderId="4" xfId="0" applyFont="1" applyFill="1" applyBorder="1" applyAlignment="1">
      <alignment wrapText="1"/>
    </xf>
    <xf numFmtId="4" fontId="13" fillId="12" borderId="10" xfId="0" applyNumberFormat="1" applyFont="1" applyFill="1" applyBorder="1" applyAlignment="1">
      <alignment horizontal="center" vertical="center" wrapText="1"/>
    </xf>
    <xf numFmtId="4" fontId="15" fillId="12" borderId="10" xfId="0" applyNumberFormat="1" applyFont="1" applyFill="1" applyBorder="1" applyAlignment="1">
      <alignment horizontal="right" wrapText="1"/>
    </xf>
    <xf numFmtId="0" fontId="15" fillId="12" borderId="2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 wrapText="1"/>
    </xf>
    <xf numFmtId="14" fontId="10" fillId="10" borderId="10" xfId="0" applyNumberFormat="1" applyFont="1" applyFill="1" applyBorder="1" applyAlignment="1">
      <alignment horizontal="center" vertical="center" wrapText="1"/>
    </xf>
    <xf numFmtId="3" fontId="10" fillId="10" borderId="10" xfId="0" applyNumberFormat="1" applyFont="1" applyFill="1" applyBorder="1" applyAlignment="1">
      <alignment horizontal="center" vertical="center" wrapText="1"/>
    </xf>
    <xf numFmtId="14" fontId="10" fillId="10" borderId="2" xfId="0" quotePrefix="1" applyNumberFormat="1" applyFont="1" applyFill="1" applyBorder="1" applyAlignment="1">
      <alignment horizontal="center" vertical="center" wrapText="1"/>
    </xf>
    <xf numFmtId="167" fontId="10" fillId="10" borderId="2" xfId="0" applyNumberFormat="1" applyFont="1" applyFill="1" applyBorder="1" applyAlignment="1">
      <alignment horizontal="left" vertical="center" wrapText="1"/>
    </xf>
    <xf numFmtId="167" fontId="13" fillId="10" borderId="4" xfId="0" applyNumberFormat="1" applyFont="1" applyFill="1" applyBorder="1" applyAlignment="1">
      <alignment vertical="center" wrapText="1"/>
    </xf>
    <xf numFmtId="167" fontId="13" fillId="10" borderId="4" xfId="0" applyNumberFormat="1" applyFont="1" applyFill="1" applyBorder="1" applyAlignment="1">
      <alignment horizontal="center" vertical="center" wrapText="1"/>
    </xf>
    <xf numFmtId="167" fontId="13" fillId="10" borderId="2" xfId="0" applyNumberFormat="1" applyFont="1" applyFill="1" applyBorder="1" applyAlignment="1">
      <alignment wrapText="1"/>
    </xf>
    <xf numFmtId="4" fontId="10" fillId="10" borderId="2" xfId="0" applyNumberFormat="1" applyFont="1" applyFill="1" applyBorder="1" applyAlignment="1">
      <alignment horizontal="right" wrapText="1"/>
    </xf>
    <xf numFmtId="4" fontId="10" fillId="10" borderId="2" xfId="0" applyNumberFormat="1" applyFont="1" applyFill="1" applyBorder="1" applyAlignment="1">
      <alignment horizontal="center" wrapText="1"/>
    </xf>
    <xf numFmtId="4" fontId="11" fillId="10" borderId="2" xfId="0" applyNumberFormat="1" applyFont="1" applyFill="1" applyBorder="1" applyAlignment="1">
      <alignment horizontal="center" wrapText="1"/>
    </xf>
    <xf numFmtId="167" fontId="13" fillId="10" borderId="4" xfId="0" applyNumberFormat="1" applyFont="1" applyFill="1" applyBorder="1" applyAlignment="1">
      <alignment wrapText="1"/>
    </xf>
    <xf numFmtId="4" fontId="10" fillId="10" borderId="4" xfId="0" applyNumberFormat="1" applyFont="1" applyFill="1" applyBorder="1" applyAlignment="1">
      <alignment horizontal="center" wrapText="1"/>
    </xf>
    <xf numFmtId="4" fontId="11" fillId="10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49" fontId="10" fillId="10" borderId="2" xfId="0" applyNumberFormat="1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vertical="center" wrapText="1"/>
    </xf>
    <xf numFmtId="167" fontId="13" fillId="10" borderId="4" xfId="0" applyNumberFormat="1" applyFont="1" applyFill="1" applyBorder="1" applyAlignment="1">
      <alignment horizontal="right" vertical="center" wrapText="1"/>
    </xf>
    <xf numFmtId="49" fontId="10" fillId="10" borderId="4" xfId="0" applyNumberFormat="1" applyFont="1" applyFill="1" applyBorder="1" applyAlignment="1">
      <alignment horizontal="left" wrapText="1"/>
    </xf>
    <xf numFmtId="49" fontId="10" fillId="10" borderId="4" xfId="0" applyNumberFormat="1" applyFont="1" applyFill="1" applyBorder="1" applyAlignment="1">
      <alignment wrapText="1"/>
    </xf>
    <xf numFmtId="168" fontId="10" fillId="10" borderId="4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left" wrapText="1"/>
    </xf>
    <xf numFmtId="14" fontId="10" fillId="10" borderId="4" xfId="0" applyNumberFormat="1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center" vertical="center" wrapText="1"/>
    </xf>
    <xf numFmtId="0" fontId="10" fillId="10" borderId="7" xfId="0" applyFont="1" applyFill="1" applyBorder="1"/>
    <xf numFmtId="0" fontId="10" fillId="10" borderId="4" xfId="0" applyFont="1" applyFill="1" applyBorder="1"/>
    <xf numFmtId="49" fontId="10" fillId="10" borderId="4" xfId="0" quotePrefix="1" applyNumberFormat="1" applyFont="1" applyFill="1" applyBorder="1" applyAlignment="1">
      <alignment wrapText="1"/>
    </xf>
    <xf numFmtId="168" fontId="10" fillId="10" borderId="4" xfId="0" applyNumberFormat="1" applyFont="1" applyFill="1" applyBorder="1" applyAlignment="1">
      <alignment horizontal="center" vertical="center"/>
    </xf>
    <xf numFmtId="167" fontId="13" fillId="10" borderId="2" xfId="0" applyNumberFormat="1" applyFont="1" applyFill="1" applyBorder="1" applyAlignment="1">
      <alignment horizontal="right" vertical="center" wrapText="1"/>
    </xf>
    <xf numFmtId="4" fontId="10" fillId="13" borderId="2" xfId="0" applyNumberFormat="1" applyFont="1" applyFill="1" applyBorder="1" applyAlignment="1">
      <alignment horizontal="right" wrapText="1"/>
    </xf>
    <xf numFmtId="4" fontId="10" fillId="13" borderId="4" xfId="0" applyNumberFormat="1" applyFont="1" applyFill="1" applyBorder="1" applyAlignment="1">
      <alignment wrapText="1"/>
    </xf>
    <xf numFmtId="4" fontId="11" fillId="13" borderId="4" xfId="0" applyNumberFormat="1" applyFont="1" applyFill="1" applyBorder="1" applyAlignment="1">
      <alignment horizontal="right" vertical="center" wrapText="1"/>
    </xf>
    <xf numFmtId="0" fontId="10" fillId="13" borderId="2" xfId="0" applyFont="1" applyFill="1" applyBorder="1" applyAlignment="1">
      <alignment horizontal="center" wrapText="1"/>
    </xf>
    <xf numFmtId="4" fontId="10" fillId="10" borderId="4" xfId="0" applyNumberFormat="1" applyFont="1" applyFill="1" applyBorder="1" applyAlignment="1">
      <alignment horizontal="right" wrapText="1"/>
    </xf>
    <xf numFmtId="0" fontId="17" fillId="9" borderId="7" xfId="0" applyFont="1" applyFill="1" applyBorder="1" applyAlignment="1">
      <alignment horizontal="center" vertical="center" wrapText="1"/>
    </xf>
    <xf numFmtId="49" fontId="15" fillId="9" borderId="4" xfId="0" applyNumberFormat="1" applyFont="1" applyFill="1" applyBorder="1" applyAlignment="1">
      <alignment horizontal="left" wrapText="1"/>
    </xf>
    <xf numFmtId="49" fontId="15" fillId="9" borderId="4" xfId="0" applyNumberFormat="1" applyFont="1" applyFill="1" applyBorder="1" applyAlignment="1">
      <alignment wrapText="1"/>
    </xf>
    <xf numFmtId="3" fontId="15" fillId="9" borderId="4" xfId="0" applyNumberFormat="1" applyFont="1" applyFill="1" applyBorder="1" applyAlignment="1">
      <alignment wrapText="1"/>
    </xf>
    <xf numFmtId="168" fontId="15" fillId="9" borderId="4" xfId="0" applyNumberFormat="1" applyFont="1" applyFill="1" applyBorder="1" applyAlignment="1">
      <alignment horizontal="center" vertical="center" wrapText="1"/>
    </xf>
    <xf numFmtId="14" fontId="15" fillId="9" borderId="4" xfId="0" applyNumberFormat="1" applyFont="1" applyFill="1" applyBorder="1" applyAlignment="1">
      <alignment horizontal="left" wrapText="1"/>
    </xf>
    <xf numFmtId="14" fontId="15" fillId="9" borderId="4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wrapText="1"/>
    </xf>
    <xf numFmtId="4" fontId="15" fillId="9" borderId="4" xfId="0" applyNumberFormat="1" applyFont="1" applyFill="1" applyBorder="1" applyAlignment="1">
      <alignment horizontal="right" wrapText="1"/>
    </xf>
    <xf numFmtId="4" fontId="11" fillId="10" borderId="4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wrapText="1"/>
    </xf>
    <xf numFmtId="49" fontId="10" fillId="10" borderId="4" xfId="0" applyNumberFormat="1" applyFont="1" applyFill="1" applyBorder="1" applyAlignment="1">
      <alignment horizontal="left" vertical="center" wrapText="1"/>
    </xf>
    <xf numFmtId="49" fontId="10" fillId="10" borderId="4" xfId="0" applyNumberFormat="1" applyFont="1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vertical="center" wrapText="1"/>
    </xf>
    <xf numFmtId="14" fontId="10" fillId="10" borderId="4" xfId="0" applyNumberFormat="1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vertical="center" wrapText="1"/>
    </xf>
    <xf numFmtId="4" fontId="10" fillId="10" borderId="4" xfId="0" applyNumberFormat="1" applyFont="1" applyFill="1" applyBorder="1" applyAlignment="1">
      <alignment horizontal="right" vertical="center" wrapText="1"/>
    </xf>
    <xf numFmtId="4" fontId="11" fillId="10" borderId="2" xfId="0" applyNumberFormat="1" applyFont="1" applyFill="1" applyBorder="1" applyAlignment="1">
      <alignment horizontal="center" vertical="center"/>
    </xf>
    <xf numFmtId="167" fontId="13" fillId="10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/>
    <xf numFmtId="49" fontId="10" fillId="11" borderId="4" xfId="0" quotePrefix="1" applyNumberFormat="1" applyFont="1" applyFill="1" applyBorder="1" applyAlignment="1">
      <alignment wrapText="1"/>
    </xf>
    <xf numFmtId="3" fontId="10" fillId="11" borderId="4" xfId="0" applyNumberFormat="1" applyFont="1" applyFill="1" applyBorder="1" applyAlignment="1">
      <alignment wrapText="1"/>
    </xf>
    <xf numFmtId="49" fontId="10" fillId="11" borderId="4" xfId="0" applyNumberFormat="1" applyFont="1" applyFill="1" applyBorder="1" applyAlignment="1">
      <alignment wrapText="1"/>
    </xf>
    <xf numFmtId="168" fontId="10" fillId="11" borderId="4" xfId="0" applyNumberFormat="1" applyFont="1" applyFill="1" applyBorder="1" applyAlignment="1">
      <alignment horizontal="center" vertical="center"/>
    </xf>
    <xf numFmtId="14" fontId="10" fillId="11" borderId="4" xfId="0" applyNumberFormat="1" applyFont="1" applyFill="1" applyBorder="1" applyAlignment="1">
      <alignment horizontal="left" wrapText="1"/>
    </xf>
    <xf numFmtId="14" fontId="10" fillId="11" borderId="4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wrapText="1"/>
    </xf>
    <xf numFmtId="167" fontId="13" fillId="11" borderId="4" xfId="0" applyNumberFormat="1" applyFont="1" applyFill="1" applyBorder="1" applyAlignment="1">
      <alignment horizontal="center" vertical="center" wrapText="1"/>
    </xf>
    <xf numFmtId="4" fontId="10" fillId="11" borderId="4" xfId="0" applyNumberFormat="1" applyFont="1" applyFill="1" applyBorder="1" applyAlignment="1">
      <alignment horizontal="right"/>
    </xf>
    <xf numFmtId="4" fontId="10" fillId="11" borderId="4" xfId="0" applyNumberFormat="1" applyFont="1" applyFill="1" applyBorder="1" applyAlignment="1">
      <alignment horizontal="center" vertical="center"/>
    </xf>
    <xf numFmtId="4" fontId="11" fillId="11" borderId="4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/>
    </xf>
    <xf numFmtId="3" fontId="10" fillId="10" borderId="4" xfId="0" applyNumberFormat="1" applyFont="1" applyFill="1" applyBorder="1" applyAlignment="1">
      <alignment wrapText="1"/>
    </xf>
    <xf numFmtId="4" fontId="10" fillId="10" borderId="4" xfId="0" applyNumberFormat="1" applyFont="1" applyFill="1" applyBorder="1" applyAlignment="1">
      <alignment horizontal="right"/>
    </xf>
    <xf numFmtId="0" fontId="10" fillId="10" borderId="2" xfId="0" applyFont="1" applyFill="1" applyBorder="1" applyAlignment="1">
      <alignment horizontal="center"/>
    </xf>
    <xf numFmtId="4" fontId="10" fillId="10" borderId="4" xfId="0" applyNumberFormat="1" applyFont="1" applyFill="1" applyBorder="1" applyAlignment="1">
      <alignment horizontal="center" vertical="center"/>
    </xf>
    <xf numFmtId="14" fontId="10" fillId="10" borderId="4" xfId="0" quotePrefix="1" applyNumberFormat="1" applyFont="1" applyFill="1" applyBorder="1" applyAlignment="1">
      <alignment horizontal="left" wrapText="1"/>
    </xf>
    <xf numFmtId="0" fontId="10" fillId="10" borderId="4" xfId="0" applyFont="1" applyFill="1" applyBorder="1" applyAlignment="1">
      <alignment vertical="center"/>
    </xf>
    <xf numFmtId="4" fontId="10" fillId="10" borderId="4" xfId="0" applyNumberFormat="1" applyFont="1" applyFill="1" applyBorder="1" applyAlignment="1">
      <alignment vertical="center"/>
    </xf>
    <xf numFmtId="0" fontId="10" fillId="10" borderId="2" xfId="0" applyFont="1" applyFill="1" applyBorder="1" applyAlignment="1">
      <alignment horizontal="left"/>
    </xf>
    <xf numFmtId="0" fontId="10" fillId="10" borderId="2" xfId="0" applyFont="1" applyFill="1" applyBorder="1" applyAlignment="1">
      <alignment horizontal="left" wrapText="1"/>
    </xf>
    <xf numFmtId="4" fontId="10" fillId="10" borderId="2" xfId="0" applyNumberFormat="1" applyFont="1" applyFill="1" applyBorder="1" applyAlignment="1">
      <alignment wrapText="1"/>
    </xf>
    <xf numFmtId="4" fontId="8" fillId="10" borderId="4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wrapText="1"/>
    </xf>
    <xf numFmtId="49" fontId="15" fillId="9" borderId="2" xfId="0" applyNumberFormat="1" applyFont="1" applyFill="1" applyBorder="1" applyAlignment="1">
      <alignment wrapText="1"/>
    </xf>
    <xf numFmtId="3" fontId="15" fillId="9" borderId="2" xfId="0" applyNumberFormat="1" applyFont="1" applyFill="1" applyBorder="1" applyAlignment="1">
      <alignment wrapText="1"/>
    </xf>
    <xf numFmtId="168" fontId="15" fillId="9" borderId="2" xfId="0" applyNumberFormat="1" applyFont="1" applyFill="1" applyBorder="1" applyAlignment="1">
      <alignment horizontal="center" vertical="center" wrapText="1"/>
    </xf>
    <xf numFmtId="14" fontId="15" fillId="9" borderId="2" xfId="0" applyNumberFormat="1" applyFont="1" applyFill="1" applyBorder="1" applyAlignment="1">
      <alignment horizontal="left" wrapText="1"/>
    </xf>
    <xf numFmtId="14" fontId="15" fillId="9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wrapText="1"/>
    </xf>
    <xf numFmtId="4" fontId="15" fillId="9" borderId="2" xfId="0" applyNumberFormat="1" applyFont="1" applyFill="1" applyBorder="1" applyAlignment="1">
      <alignment wrapText="1"/>
    </xf>
    <xf numFmtId="0" fontId="15" fillId="9" borderId="2" xfId="0" applyFont="1" applyFill="1" applyBorder="1" applyAlignment="1">
      <alignment horizontal="left" wrapText="1"/>
    </xf>
    <xf numFmtId="167" fontId="14" fillId="9" borderId="4" xfId="0" applyNumberFormat="1" applyFont="1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right" wrapText="1"/>
    </xf>
    <xf numFmtId="4" fontId="15" fillId="9" borderId="4" xfId="0" applyNumberFormat="1" applyFont="1" applyFill="1" applyBorder="1" applyAlignment="1">
      <alignment horizontal="center" vertical="center"/>
    </xf>
    <xf numFmtId="4" fontId="9" fillId="9" borderId="4" xfId="0" applyNumberFormat="1" applyFont="1" applyFill="1" applyBorder="1" applyAlignment="1">
      <alignment horizontal="center" vertical="center"/>
    </xf>
    <xf numFmtId="4" fontId="11" fillId="10" borderId="2" xfId="0" applyNumberFormat="1" applyFont="1" applyFill="1" applyBorder="1" applyAlignment="1">
      <alignment horizontal="right"/>
    </xf>
    <xf numFmtId="168" fontId="10" fillId="10" borderId="2" xfId="0" applyNumberFormat="1" applyFont="1" applyFill="1" applyBorder="1" applyAlignment="1">
      <alignment horizontal="center"/>
    </xf>
    <xf numFmtId="167" fontId="8" fillId="10" borderId="2" xfId="0" applyNumberFormat="1" applyFont="1" applyFill="1" applyBorder="1" applyAlignment="1">
      <alignment horizontal="right" wrapText="1"/>
    </xf>
    <xf numFmtId="4" fontId="10" fillId="10" borderId="2" xfId="0" applyNumberFormat="1" applyFont="1" applyFill="1" applyBorder="1" applyAlignment="1">
      <alignment horizontal="right"/>
    </xf>
    <xf numFmtId="4" fontId="10" fillId="10" borderId="2" xfId="0" applyNumberFormat="1" applyFont="1" applyFill="1" applyBorder="1" applyAlignment="1">
      <alignment horizontal="center"/>
    </xf>
    <xf numFmtId="0" fontId="15" fillId="9" borderId="2" xfId="0" applyFont="1" applyFill="1" applyBorder="1"/>
    <xf numFmtId="168" fontId="15" fillId="9" borderId="2" xfId="0" applyNumberFormat="1" applyFont="1" applyFill="1" applyBorder="1" applyAlignment="1">
      <alignment horizontal="center"/>
    </xf>
    <xf numFmtId="167" fontId="9" fillId="9" borderId="4" xfId="0" applyNumberFormat="1" applyFont="1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right"/>
    </xf>
    <xf numFmtId="4" fontId="15" fillId="9" borderId="4" xfId="0" applyNumberFormat="1" applyFont="1" applyFill="1" applyBorder="1" applyAlignment="1">
      <alignment horizontal="center"/>
    </xf>
    <xf numFmtId="4" fontId="9" fillId="9" borderId="4" xfId="0" applyNumberFormat="1" applyFont="1" applyFill="1" applyBorder="1" applyAlignment="1">
      <alignment horizontal="center"/>
    </xf>
    <xf numFmtId="167" fontId="8" fillId="10" borderId="4" xfId="0" applyNumberFormat="1" applyFont="1" applyFill="1" applyBorder="1" applyAlignment="1">
      <alignment vertical="center" wrapText="1"/>
    </xf>
    <xf numFmtId="167" fontId="8" fillId="10" borderId="4" xfId="0" applyNumberFormat="1" applyFont="1" applyFill="1" applyBorder="1" applyAlignment="1">
      <alignment horizontal="center" vertical="center" wrapText="1"/>
    </xf>
    <xf numFmtId="49" fontId="10" fillId="10" borderId="2" xfId="0" quotePrefix="1" applyNumberFormat="1" applyFont="1" applyFill="1" applyBorder="1" applyAlignment="1">
      <alignment wrapText="1"/>
    </xf>
    <xf numFmtId="167" fontId="8" fillId="10" borderId="2" xfId="0" applyNumberFormat="1" applyFont="1" applyFill="1" applyBorder="1" applyAlignment="1">
      <alignment horizontal="left" wrapText="1"/>
    </xf>
    <xf numFmtId="4" fontId="11" fillId="10" borderId="2" xfId="0" applyNumberFormat="1" applyFont="1" applyFill="1" applyBorder="1" applyAlignment="1">
      <alignment horizontal="center"/>
    </xf>
    <xf numFmtId="168" fontId="10" fillId="10" borderId="4" xfId="0" applyNumberFormat="1" applyFont="1" applyFill="1" applyBorder="1" applyAlignment="1">
      <alignment horizontal="center"/>
    </xf>
    <xf numFmtId="49" fontId="10" fillId="10" borderId="4" xfId="0" quotePrefix="1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/>
    </xf>
    <xf numFmtId="4" fontId="10" fillId="10" borderId="2" xfId="0" applyNumberFormat="1" applyFont="1" applyFill="1" applyBorder="1" applyAlignment="1">
      <alignment horizontal="right" vertical="center"/>
    </xf>
    <xf numFmtId="167" fontId="10" fillId="10" borderId="4" xfId="0" applyNumberFormat="1" applyFont="1" applyFill="1" applyBorder="1" applyAlignment="1">
      <alignment horizontal="center"/>
    </xf>
    <xf numFmtId="49" fontId="10" fillId="10" borderId="2" xfId="0" quotePrefix="1" applyNumberFormat="1" applyFont="1" applyFill="1" applyBorder="1" applyAlignment="1">
      <alignment vertical="center" wrapText="1"/>
    </xf>
    <xf numFmtId="168" fontId="10" fillId="10" borderId="2" xfId="0" applyNumberFormat="1" applyFont="1" applyFill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right" vertical="center" wrapText="1"/>
    </xf>
    <xf numFmtId="167" fontId="8" fillId="10" borderId="2" xfId="0" applyNumberFormat="1" applyFont="1" applyFill="1" applyBorder="1" applyAlignment="1">
      <alignment horizontal="left" vertical="center" wrapText="1"/>
    </xf>
    <xf numFmtId="167" fontId="10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vertical="center" wrapText="1"/>
    </xf>
    <xf numFmtId="167" fontId="8" fillId="10" borderId="2" xfId="0" applyNumberFormat="1" applyFont="1" applyFill="1" applyBorder="1" applyAlignment="1">
      <alignment horizontal="right" vertical="center" wrapText="1"/>
    </xf>
    <xf numFmtId="49" fontId="10" fillId="3" borderId="2" xfId="0" applyNumberFormat="1" applyFont="1" applyFill="1" applyBorder="1" applyAlignment="1">
      <alignment wrapText="1"/>
    </xf>
    <xf numFmtId="168" fontId="10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left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167" fontId="8" fillId="3" borderId="2" xfId="0" applyNumberFormat="1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10" fillId="6" borderId="2" xfId="0" applyFont="1" applyFill="1" applyBorder="1"/>
    <xf numFmtId="167" fontId="8" fillId="0" borderId="16" xfId="0" applyNumberFormat="1" applyFont="1" applyBorder="1" applyAlignment="1">
      <alignment horizontal="right"/>
    </xf>
    <xf numFmtId="170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7" fontId="8" fillId="0" borderId="0" xfId="0" applyNumberFormat="1" applyFont="1" applyAlignment="1">
      <alignment horizontal="right"/>
    </xf>
    <xf numFmtId="8" fontId="8" fillId="0" borderId="0" xfId="0" applyNumberFormat="1" applyFont="1" applyAlignment="1">
      <alignment horizontal="right"/>
    </xf>
    <xf numFmtId="171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left"/>
    </xf>
    <xf numFmtId="171" fontId="10" fillId="0" borderId="0" xfId="0" applyNumberFormat="1" applyFont="1" applyAlignment="1">
      <alignment horizontal="left"/>
    </xf>
    <xf numFmtId="171" fontId="11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center"/>
    </xf>
    <xf numFmtId="167" fontId="8" fillId="11" borderId="17" xfId="0" applyNumberFormat="1" applyFont="1" applyFill="1" applyBorder="1" applyAlignment="1">
      <alignment horizontal="center"/>
    </xf>
    <xf numFmtId="0" fontId="10" fillId="0" borderId="18" xfId="0" applyFont="1" applyBorder="1"/>
    <xf numFmtId="0" fontId="10" fillId="10" borderId="19" xfId="0" applyFont="1" applyFill="1" applyBorder="1"/>
    <xf numFmtId="0" fontId="10" fillId="0" borderId="20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167" fontId="8" fillId="0" borderId="0" xfId="0" applyNumberFormat="1" applyFont="1"/>
    <xf numFmtId="0" fontId="11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4" fillId="0" borderId="0" xfId="0" applyFont="1" applyAlignment="1">
      <alignment horizontal="left"/>
    </xf>
    <xf numFmtId="166" fontId="4" fillId="0" borderId="0" xfId="0" applyNumberFormat="1" applyFont="1"/>
    <xf numFmtId="4" fontId="3" fillId="0" borderId="0" xfId="0" applyNumberFormat="1" applyFont="1"/>
    <xf numFmtId="8" fontId="3" fillId="0" borderId="0" xfId="0" applyNumberFormat="1" applyFont="1"/>
    <xf numFmtId="3" fontId="3" fillId="0" borderId="0" xfId="0" applyNumberFormat="1" applyFont="1"/>
    <xf numFmtId="0" fontId="21" fillId="0" borderId="0" xfId="0" applyFont="1" applyAlignment="1">
      <alignment horizontal="center"/>
    </xf>
    <xf numFmtId="49" fontId="10" fillId="11" borderId="2" xfId="0" applyNumberFormat="1" applyFont="1" applyFill="1" applyBorder="1" applyAlignment="1">
      <alignment horizontal="center" wrapText="1"/>
    </xf>
    <xf numFmtId="166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49" fontId="10" fillId="10" borderId="2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10" fillId="11" borderId="2" xfId="0" quotePrefix="1" applyNumberFormat="1" applyFont="1" applyFill="1" applyBorder="1" applyAlignment="1">
      <alignment horizontal="center" wrapText="1"/>
    </xf>
    <xf numFmtId="168" fontId="10" fillId="11" borderId="2" xfId="0" applyNumberFormat="1" applyFont="1" applyFill="1" applyBorder="1" applyAlignment="1">
      <alignment horizontal="center" vertical="center"/>
    </xf>
    <xf numFmtId="165" fontId="21" fillId="0" borderId="0" xfId="0" applyNumberFormat="1" applyFont="1" applyAlignment="1">
      <alignment horizontal="center"/>
    </xf>
    <xf numFmtId="49" fontId="10" fillId="10" borderId="2" xfId="0" quotePrefix="1" applyNumberFormat="1" applyFont="1" applyFill="1" applyBorder="1" applyAlignment="1">
      <alignment horizont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 wrapText="1"/>
    </xf>
    <xf numFmtId="4" fontId="15" fillId="9" borderId="2" xfId="0" applyNumberFormat="1" applyFont="1" applyFill="1" applyBorder="1" applyAlignment="1">
      <alignment horizontal="center" wrapText="1"/>
    </xf>
    <xf numFmtId="49" fontId="10" fillId="10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top" wrapText="1"/>
    </xf>
    <xf numFmtId="49" fontId="10" fillId="10" borderId="4" xfId="0" applyNumberFormat="1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vertical="center" wrapText="1"/>
    </xf>
    <xf numFmtId="168" fontId="10" fillId="10" borderId="4" xfId="0" applyNumberFormat="1" applyFont="1" applyFill="1" applyBorder="1" applyAlignment="1">
      <alignment horizontal="center" wrapText="1"/>
    </xf>
    <xf numFmtId="49" fontId="10" fillId="10" borderId="4" xfId="0" quotePrefix="1" applyNumberFormat="1" applyFont="1" applyFill="1" applyBorder="1" applyAlignment="1">
      <alignment horizontal="center" wrapText="1"/>
    </xf>
    <xf numFmtId="4" fontId="10" fillId="10" borderId="4" xfId="0" applyNumberFormat="1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49" fontId="22" fillId="10" borderId="4" xfId="0" quotePrefix="1" applyNumberFormat="1" applyFont="1" applyFill="1" applyBorder="1" applyAlignment="1">
      <alignment horizontal="center" wrapText="1"/>
    </xf>
    <xf numFmtId="168" fontId="22" fillId="10" borderId="4" xfId="0" applyNumberFormat="1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49" fontId="22" fillId="10" borderId="2" xfId="0" applyNumberFormat="1" applyFont="1" applyFill="1" applyBorder="1" applyAlignment="1">
      <alignment horizontal="center" wrapText="1"/>
    </xf>
    <xf numFmtId="168" fontId="22" fillId="10" borderId="2" xfId="0" applyNumberFormat="1" applyFont="1" applyFill="1" applyBorder="1" applyAlignment="1">
      <alignment horizontal="center"/>
    </xf>
    <xf numFmtId="168" fontId="22" fillId="10" borderId="2" xfId="0" applyNumberFormat="1" applyFont="1" applyFill="1" applyBorder="1" applyAlignment="1">
      <alignment horizontal="center" vertical="center" wrapText="1"/>
    </xf>
    <xf numFmtId="49" fontId="22" fillId="1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8" fontId="8" fillId="0" borderId="0" xfId="0" applyNumberFormat="1" applyFont="1" applyAlignment="1">
      <alignment horizontal="center"/>
    </xf>
    <xf numFmtId="0" fontId="23" fillId="14" borderId="21" xfId="0" applyFont="1" applyFill="1" applyBorder="1" applyAlignment="1">
      <alignment horizontal="center" wrapText="1"/>
    </xf>
    <xf numFmtId="0" fontId="23" fillId="14" borderId="21" xfId="0" applyFont="1" applyFill="1" applyBorder="1" applyAlignment="1">
      <alignment horizontal="left" wrapText="1"/>
    </xf>
    <xf numFmtId="0" fontId="23" fillId="14" borderId="21" xfId="0" applyFont="1" applyFill="1" applyBorder="1" applyAlignment="1">
      <alignment horizontal="right" wrapText="1"/>
    </xf>
    <xf numFmtId="3" fontId="24" fillId="15" borderId="21" xfId="0" applyNumberFormat="1" applyFont="1" applyFill="1" applyBorder="1" applyAlignment="1">
      <alignment horizontal="center" vertical="top" wrapText="1"/>
    </xf>
    <xf numFmtId="0" fontId="24" fillId="15" borderId="21" xfId="0" applyFont="1" applyFill="1" applyBorder="1" applyAlignment="1">
      <alignment horizontal="center" vertical="top" wrapText="1"/>
    </xf>
    <xf numFmtId="22" fontId="24" fillId="15" borderId="21" xfId="0" applyNumberFormat="1" applyFont="1" applyFill="1" applyBorder="1" applyAlignment="1">
      <alignment horizontal="center" vertical="top" wrapText="1"/>
    </xf>
    <xf numFmtId="0" fontId="24" fillId="15" borderId="21" xfId="0" applyFont="1" applyFill="1" applyBorder="1" applyAlignment="1">
      <alignment horizontal="left" vertical="top" wrapText="1"/>
    </xf>
    <xf numFmtId="8" fontId="24" fillId="15" borderId="21" xfId="0" applyNumberFormat="1" applyFont="1" applyFill="1" applyBorder="1" applyAlignment="1">
      <alignment horizontal="right" vertical="top" wrapText="1"/>
    </xf>
    <xf numFmtId="0" fontId="25" fillId="15" borderId="21" xfId="0" applyFont="1" applyFill="1" applyBorder="1" applyAlignment="1">
      <alignment horizontal="center" vertical="top" wrapText="1"/>
    </xf>
    <xf numFmtId="0" fontId="26" fillId="15" borderId="21" xfId="0" applyFont="1" applyFill="1" applyBorder="1" applyAlignment="1">
      <alignment horizontal="center" vertical="top" wrapText="1"/>
    </xf>
    <xf numFmtId="3" fontId="24" fillId="14" borderId="21" xfId="0" applyNumberFormat="1" applyFont="1" applyFill="1" applyBorder="1" applyAlignment="1">
      <alignment horizontal="center" vertical="top" wrapText="1"/>
    </xf>
    <xf numFmtId="0" fontId="24" fillId="14" borderId="21" xfId="0" applyFont="1" applyFill="1" applyBorder="1" applyAlignment="1">
      <alignment horizontal="center" vertical="top" wrapText="1"/>
    </xf>
    <xf numFmtId="22" fontId="24" fillId="14" borderId="21" xfId="0" applyNumberFormat="1" applyFont="1" applyFill="1" applyBorder="1" applyAlignment="1">
      <alignment horizontal="center" vertical="top" wrapText="1"/>
    </xf>
    <xf numFmtId="0" fontId="24" fillId="14" borderId="21" xfId="0" applyFont="1" applyFill="1" applyBorder="1" applyAlignment="1">
      <alignment horizontal="left" vertical="top" wrapText="1"/>
    </xf>
    <xf numFmtId="8" fontId="24" fillId="14" borderId="21" xfId="0" applyNumberFormat="1" applyFont="1" applyFill="1" applyBorder="1" applyAlignment="1">
      <alignment horizontal="right" vertical="top" wrapText="1"/>
    </xf>
    <xf numFmtId="0" fontId="26" fillId="14" borderId="21" xfId="0" applyFont="1" applyFill="1" applyBorder="1" applyAlignment="1">
      <alignment horizontal="center" vertical="top" wrapText="1"/>
    </xf>
    <xf numFmtId="3" fontId="24" fillId="16" borderId="21" xfId="0" applyNumberFormat="1" applyFont="1" applyFill="1" applyBorder="1" applyAlignment="1">
      <alignment horizontal="center" vertical="top" wrapText="1"/>
    </xf>
    <xf numFmtId="0" fontId="24" fillId="16" borderId="21" xfId="0" applyFont="1" applyFill="1" applyBorder="1" applyAlignment="1">
      <alignment horizontal="center" vertical="top" wrapText="1"/>
    </xf>
    <xf numFmtId="22" fontId="24" fillId="16" borderId="21" xfId="0" applyNumberFormat="1" applyFont="1" applyFill="1" applyBorder="1" applyAlignment="1">
      <alignment horizontal="center" vertical="top" wrapText="1"/>
    </xf>
    <xf numFmtId="0" fontId="24" fillId="16" borderId="21" xfId="0" applyFont="1" applyFill="1" applyBorder="1" applyAlignment="1">
      <alignment horizontal="left" vertical="top" wrapText="1"/>
    </xf>
    <xf numFmtId="8" fontId="24" fillId="16" borderId="21" xfId="0" applyNumberFormat="1" applyFont="1" applyFill="1" applyBorder="1" applyAlignment="1">
      <alignment horizontal="right" vertical="top" wrapText="1"/>
    </xf>
    <xf numFmtId="0" fontId="26" fillId="16" borderId="21" xfId="0" applyFont="1" applyFill="1" applyBorder="1" applyAlignment="1">
      <alignment horizontal="center" vertical="top" wrapText="1"/>
    </xf>
    <xf numFmtId="3" fontId="24" fillId="15" borderId="22" xfId="0" applyNumberFormat="1" applyFont="1" applyFill="1" applyBorder="1" applyAlignment="1">
      <alignment horizontal="center" vertical="top" wrapText="1"/>
    </xf>
    <xf numFmtId="0" fontId="24" fillId="15" borderId="22" xfId="0" applyFont="1" applyFill="1" applyBorder="1" applyAlignment="1">
      <alignment horizontal="center" vertical="top" wrapText="1"/>
    </xf>
    <xf numFmtId="22" fontId="24" fillId="15" borderId="22" xfId="0" applyNumberFormat="1" applyFont="1" applyFill="1" applyBorder="1" applyAlignment="1">
      <alignment horizontal="center" vertical="top" wrapText="1"/>
    </xf>
    <xf numFmtId="0" fontId="24" fillId="15" borderId="22" xfId="0" applyFont="1" applyFill="1" applyBorder="1" applyAlignment="1">
      <alignment horizontal="left" vertical="top" wrapText="1"/>
    </xf>
    <xf numFmtId="8" fontId="24" fillId="15" borderId="22" xfId="0" applyNumberFormat="1" applyFont="1" applyFill="1" applyBorder="1" applyAlignment="1">
      <alignment horizontal="right" vertical="top" wrapText="1"/>
    </xf>
    <xf numFmtId="0" fontId="26" fillId="15" borderId="22" xfId="0" applyFont="1" applyFill="1" applyBorder="1" applyAlignment="1">
      <alignment horizontal="center" vertical="top" wrapText="1"/>
    </xf>
    <xf numFmtId="3" fontId="24" fillId="5" borderId="2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4" fillId="0" borderId="2" xfId="0" applyFont="1" applyBorder="1"/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0" applyNumberFormat="1" applyFont="1" applyBorder="1" applyAlignment="1">
      <alignment horizontal="center"/>
    </xf>
    <xf numFmtId="9" fontId="3" fillId="0" borderId="0" xfId="0" applyNumberFormat="1" applyFont="1"/>
    <xf numFmtId="1" fontId="3" fillId="3" borderId="3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3" fillId="3" borderId="14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0" fontId="10" fillId="3" borderId="14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/>
    </xf>
    <xf numFmtId="167" fontId="9" fillId="7" borderId="8" xfId="0" applyNumberFormat="1" applyFont="1" applyFill="1" applyBorder="1" applyAlignment="1">
      <alignment horizontal="center" vertical="center" wrapText="1"/>
    </xf>
    <xf numFmtId="14" fontId="9" fillId="8" borderId="13" xfId="0" applyNumberFormat="1" applyFont="1" applyFill="1" applyBorder="1" applyAlignment="1">
      <alignment horizontal="center" vertical="center" wrapText="1"/>
    </xf>
    <xf numFmtId="14" fontId="9" fillId="7" borderId="13" xfId="0" applyNumberFormat="1" applyFont="1" applyFill="1" applyBorder="1" applyAlignment="1">
      <alignment horizontal="center" vertical="center" wrapText="1"/>
    </xf>
    <xf numFmtId="4" fontId="10" fillId="10" borderId="9" xfId="0" applyNumberFormat="1" applyFont="1" applyFill="1" applyBorder="1" applyAlignment="1">
      <alignment wrapText="1"/>
    </xf>
    <xf numFmtId="167" fontId="10" fillId="10" borderId="8" xfId="0" applyNumberFormat="1" applyFont="1" applyFill="1" applyBorder="1" applyAlignment="1">
      <alignment horizontal="center" vertical="center" wrapText="1"/>
    </xf>
    <xf numFmtId="4" fontId="10" fillId="10" borderId="8" xfId="0" applyNumberFormat="1" applyFont="1" applyFill="1" applyBorder="1" applyAlignment="1">
      <alignment horizontal="center" vertical="center" wrapText="1"/>
    </xf>
    <xf numFmtId="167" fontId="11" fillId="10" borderId="8" xfId="0" applyNumberFormat="1" applyFont="1" applyFill="1" applyBorder="1" applyAlignment="1">
      <alignment horizontal="center" vertical="center"/>
    </xf>
    <xf numFmtId="14" fontId="10" fillId="10" borderId="9" xfId="0" applyNumberFormat="1" applyFont="1" applyFill="1" applyBorder="1" applyAlignment="1">
      <alignment horizontal="center" vertical="center" wrapText="1"/>
    </xf>
    <xf numFmtId="14" fontId="10" fillId="10" borderId="9" xfId="0" applyNumberFormat="1" applyFont="1" applyFill="1" applyBorder="1" applyAlignment="1">
      <alignment horizontal="center" vertical="center"/>
    </xf>
    <xf numFmtId="14" fontId="10" fillId="11" borderId="9" xfId="0" applyNumberFormat="1" applyFont="1" applyFill="1" applyBorder="1" applyAlignment="1">
      <alignment horizontal="left" wrapText="1"/>
    </xf>
    <xf numFmtId="14" fontId="10" fillId="11" borderId="9" xfId="0" applyNumberFormat="1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wrapText="1"/>
    </xf>
    <xf numFmtId="167" fontId="13" fillId="11" borderId="8" xfId="0" applyNumberFormat="1" applyFont="1" applyFill="1" applyBorder="1" applyAlignment="1">
      <alignment horizontal="center" wrapText="1"/>
    </xf>
    <xf numFmtId="4" fontId="10" fillId="11" borderId="9" xfId="0" applyNumberFormat="1" applyFont="1" applyFill="1" applyBorder="1" applyAlignment="1">
      <alignment wrapText="1"/>
    </xf>
    <xf numFmtId="4" fontId="10" fillId="11" borderId="8" xfId="0" applyNumberFormat="1" applyFont="1" applyFill="1" applyBorder="1" applyAlignment="1">
      <alignment horizontal="center" vertical="center" wrapText="1"/>
    </xf>
    <xf numFmtId="4" fontId="11" fillId="11" borderId="8" xfId="0" applyNumberFormat="1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wrapText="1"/>
    </xf>
    <xf numFmtId="0" fontId="10" fillId="11" borderId="14" xfId="0" applyFont="1" applyFill="1" applyBorder="1"/>
    <xf numFmtId="4" fontId="10" fillId="11" borderId="8" xfId="0" applyNumberFormat="1" applyFont="1" applyFill="1" applyBorder="1" applyAlignment="1">
      <alignment horizontal="right" wrapText="1"/>
    </xf>
    <xf numFmtId="167" fontId="9" fillId="12" borderId="12" xfId="0" applyNumberFormat="1" applyFont="1" applyFill="1" applyBorder="1" applyAlignment="1">
      <alignment horizontal="left" wrapText="1"/>
    </xf>
    <xf numFmtId="0" fontId="15" fillId="12" borderId="14" xfId="0" applyFont="1" applyFill="1" applyBorder="1" applyAlignment="1">
      <alignment horizontal="center" wrapText="1"/>
    </xf>
    <xf numFmtId="0" fontId="15" fillId="3" borderId="14" xfId="0" applyFont="1" applyFill="1" applyBorder="1"/>
    <xf numFmtId="0" fontId="15" fillId="12" borderId="14" xfId="0" applyFont="1" applyFill="1" applyBorder="1"/>
    <xf numFmtId="49" fontId="10" fillId="10" borderId="9" xfId="0" applyNumberFormat="1" applyFont="1" applyFill="1" applyBorder="1" applyAlignment="1">
      <alignment horizontal="left" wrapText="1"/>
    </xf>
    <xf numFmtId="4" fontId="13" fillId="10" borderId="8" xfId="0" applyNumberFormat="1" applyFont="1" applyFill="1" applyBorder="1" applyAlignment="1">
      <alignment horizontal="center" vertical="center" wrapText="1"/>
    </xf>
    <xf numFmtId="4" fontId="10" fillId="10" borderId="9" xfId="0" applyNumberFormat="1" applyFont="1" applyFill="1" applyBorder="1" applyAlignment="1">
      <alignment horizontal="right" wrapText="1"/>
    </xf>
    <xf numFmtId="4" fontId="11" fillId="10" borderId="8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4" fontId="10" fillId="3" borderId="14" xfId="0" applyNumberFormat="1" applyFont="1" applyFill="1" applyBorder="1"/>
    <xf numFmtId="4" fontId="10" fillId="10" borderId="8" xfId="0" applyNumberFormat="1" applyFont="1" applyFill="1" applyBorder="1" applyAlignment="1">
      <alignment horizontal="right" wrapText="1"/>
    </xf>
    <xf numFmtId="4" fontId="10" fillId="10" borderId="9" xfId="0" applyNumberFormat="1" applyFont="1" applyFill="1" applyBorder="1" applyAlignment="1">
      <alignment horizontal="center" vertical="center" wrapText="1"/>
    </xf>
    <xf numFmtId="4" fontId="11" fillId="10" borderId="9" xfId="0" applyNumberFormat="1" applyFont="1" applyFill="1" applyBorder="1" applyAlignment="1">
      <alignment horizontal="center" vertical="center" wrapText="1"/>
    </xf>
    <xf numFmtId="167" fontId="9" fillId="12" borderId="12" xfId="0" applyNumberFormat="1" applyFont="1" applyFill="1" applyBorder="1" applyAlignment="1">
      <alignment horizontal="left" vertical="center" wrapText="1"/>
    </xf>
    <xf numFmtId="0" fontId="10" fillId="12" borderId="14" xfId="0" applyFont="1" applyFill="1" applyBorder="1" applyAlignment="1">
      <alignment horizontal="center" wrapText="1"/>
    </xf>
    <xf numFmtId="0" fontId="10" fillId="12" borderId="14" xfId="0" applyFont="1" applyFill="1" applyBorder="1"/>
    <xf numFmtId="0" fontId="10" fillId="10" borderId="9" xfId="0" applyFont="1" applyFill="1" applyBorder="1" applyAlignment="1">
      <alignment wrapText="1"/>
    </xf>
    <xf numFmtId="167" fontId="13" fillId="10" borderId="8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/>
    <xf numFmtId="0" fontId="15" fillId="3" borderId="14" xfId="0" applyFont="1" applyFill="1" applyBorder="1" applyAlignment="1">
      <alignment horizontal="center"/>
    </xf>
    <xf numFmtId="167" fontId="13" fillId="10" borderId="9" xfId="0" applyNumberFormat="1" applyFont="1" applyFill="1" applyBorder="1" applyAlignment="1">
      <alignment horizontal="center" vertical="center" wrapText="1"/>
    </xf>
    <xf numFmtId="167" fontId="14" fillId="12" borderId="9" xfId="0" applyNumberFormat="1" applyFont="1" applyFill="1" applyBorder="1" applyAlignment="1">
      <alignment horizontal="center" vertical="center" wrapText="1"/>
    </xf>
    <xf numFmtId="4" fontId="15" fillId="12" borderId="9" xfId="0" applyNumberFormat="1" applyFont="1" applyFill="1" applyBorder="1" applyAlignment="1">
      <alignment horizontal="right" wrapText="1"/>
    </xf>
    <xf numFmtId="4" fontId="15" fillId="12" borderId="9" xfId="0" applyNumberFormat="1" applyFont="1" applyFill="1" applyBorder="1" applyAlignment="1">
      <alignment horizontal="center" vertical="center" wrapText="1"/>
    </xf>
    <xf numFmtId="4" fontId="9" fillId="12" borderId="9" xfId="0" applyNumberFormat="1" applyFont="1" applyFill="1" applyBorder="1" applyAlignment="1">
      <alignment horizontal="center" vertical="center" wrapText="1"/>
    </xf>
    <xf numFmtId="167" fontId="13" fillId="10" borderId="9" xfId="0" applyNumberFormat="1" applyFont="1" applyFill="1" applyBorder="1" applyAlignment="1">
      <alignment horizontal="center" wrapText="1"/>
    </xf>
    <xf numFmtId="167" fontId="13" fillId="10" borderId="9" xfId="0" applyNumberFormat="1" applyFont="1" applyFill="1" applyBorder="1" applyAlignment="1">
      <alignment vertical="center" wrapText="1"/>
    </xf>
    <xf numFmtId="4" fontId="10" fillId="10" borderId="9" xfId="0" applyNumberFormat="1" applyFont="1" applyFill="1" applyBorder="1" applyAlignment="1">
      <alignment horizontal="center" wrapText="1"/>
    </xf>
    <xf numFmtId="4" fontId="11" fillId="10" borderId="9" xfId="0" applyNumberFormat="1" applyFont="1" applyFill="1" applyBorder="1" applyAlignment="1">
      <alignment horizontal="center" wrapText="1"/>
    </xf>
    <xf numFmtId="167" fontId="13" fillId="10" borderId="9" xfId="0" applyNumberFormat="1" applyFont="1" applyFill="1" applyBorder="1" applyAlignment="1">
      <alignment horizontal="right" vertical="center" wrapText="1"/>
    </xf>
    <xf numFmtId="4" fontId="10" fillId="3" borderId="14" xfId="0" applyNumberFormat="1" applyFont="1" applyFill="1" applyBorder="1" applyAlignment="1">
      <alignment horizontal="center" wrapText="1"/>
    </xf>
    <xf numFmtId="167" fontId="13" fillId="10" borderId="8" xfId="0" applyNumberFormat="1" applyFont="1" applyFill="1" applyBorder="1" applyAlignment="1">
      <alignment horizontal="right" vertical="center" wrapText="1"/>
    </xf>
    <xf numFmtId="167" fontId="13" fillId="10" borderId="8" xfId="0" applyNumberFormat="1" applyFont="1" applyFill="1" applyBorder="1" applyAlignment="1">
      <alignment vertical="center" wrapText="1"/>
    </xf>
    <xf numFmtId="4" fontId="11" fillId="10" borderId="8" xfId="0" applyNumberFormat="1" applyFont="1" applyFill="1" applyBorder="1" applyAlignment="1">
      <alignment horizontal="center" vertical="center"/>
    </xf>
    <xf numFmtId="4" fontId="11" fillId="10" borderId="9" xfId="0" applyNumberFormat="1" applyFont="1" applyFill="1" applyBorder="1" applyAlignment="1">
      <alignment horizontal="center" vertical="center"/>
    </xf>
    <xf numFmtId="167" fontId="18" fillId="10" borderId="14" xfId="0" applyNumberFormat="1" applyFont="1" applyFill="1" applyBorder="1"/>
    <xf numFmtId="167" fontId="13" fillId="11" borderId="9" xfId="0" applyNumberFormat="1" applyFont="1" applyFill="1" applyBorder="1" applyAlignment="1">
      <alignment horizontal="center" vertical="center" wrapText="1"/>
    </xf>
    <xf numFmtId="4" fontId="10" fillId="11" borderId="9" xfId="0" applyNumberFormat="1" applyFont="1" applyFill="1" applyBorder="1" applyAlignment="1">
      <alignment horizontal="center" vertical="center"/>
    </xf>
    <xf numFmtId="4" fontId="11" fillId="11" borderId="9" xfId="0" applyNumberFormat="1" applyFont="1" applyFill="1" applyBorder="1" applyAlignment="1">
      <alignment horizontal="center" vertical="center"/>
    </xf>
    <xf numFmtId="4" fontId="10" fillId="10" borderId="8" xfId="0" applyNumberFormat="1" applyFont="1" applyFill="1" applyBorder="1" applyAlignment="1">
      <alignment horizontal="center" vertical="center"/>
    </xf>
    <xf numFmtId="4" fontId="10" fillId="10" borderId="9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wrapText="1"/>
    </xf>
    <xf numFmtId="4" fontId="8" fillId="10" borderId="8" xfId="0" applyNumberFormat="1" applyFont="1" applyFill="1" applyBorder="1" applyAlignment="1">
      <alignment horizontal="center" vertical="center"/>
    </xf>
    <xf numFmtId="4" fontId="8" fillId="10" borderId="9" xfId="0" applyNumberFormat="1" applyFont="1" applyFill="1" applyBorder="1" applyAlignment="1">
      <alignment horizontal="center" vertical="center"/>
    </xf>
    <xf numFmtId="167" fontId="14" fillId="9" borderId="8" xfId="0" applyNumberFormat="1" applyFont="1" applyFill="1" applyBorder="1" applyAlignment="1">
      <alignment horizontal="center" vertical="center" wrapText="1"/>
    </xf>
    <xf numFmtId="4" fontId="15" fillId="9" borderId="8" xfId="0" applyNumberFormat="1" applyFont="1" applyFill="1" applyBorder="1" applyAlignment="1">
      <alignment horizontal="center" vertical="center"/>
    </xf>
    <xf numFmtId="4" fontId="9" fillId="9" borderId="8" xfId="0" applyNumberFormat="1" applyFont="1" applyFill="1" applyBorder="1" applyAlignment="1">
      <alignment horizontal="center" vertical="center"/>
    </xf>
    <xf numFmtId="167" fontId="14" fillId="9" borderId="9" xfId="0" applyNumberFormat="1" applyFont="1" applyFill="1" applyBorder="1" applyAlignment="1">
      <alignment horizontal="center" vertical="center" wrapText="1"/>
    </xf>
    <xf numFmtId="4" fontId="15" fillId="9" borderId="9" xfId="0" applyNumberFormat="1" applyFont="1" applyFill="1" applyBorder="1" applyAlignment="1">
      <alignment horizontal="center" vertical="center"/>
    </xf>
    <xf numFmtId="4" fontId="9" fillId="9" borderId="9" xfId="0" applyNumberFormat="1" applyFont="1" applyFill="1" applyBorder="1" applyAlignment="1">
      <alignment horizontal="center" vertical="center"/>
    </xf>
    <xf numFmtId="4" fontId="10" fillId="10" borderId="14" xfId="0" applyNumberFormat="1" applyFont="1" applyFill="1" applyBorder="1"/>
    <xf numFmtId="0" fontId="10" fillId="3" borderId="14" xfId="0" applyFont="1" applyFill="1" applyBorder="1" applyAlignment="1">
      <alignment horizontal="left"/>
    </xf>
    <xf numFmtId="167" fontId="9" fillId="9" borderId="9" xfId="0" applyNumberFormat="1" applyFont="1" applyFill="1" applyBorder="1" applyAlignment="1">
      <alignment horizontal="center" vertical="center" wrapText="1"/>
    </xf>
    <xf numFmtId="4" fontId="15" fillId="9" borderId="9" xfId="0" applyNumberFormat="1" applyFont="1" applyFill="1" applyBorder="1" applyAlignment="1">
      <alignment horizontal="center"/>
    </xf>
    <xf numFmtId="4" fontId="9" fillId="9" borderId="9" xfId="0" applyNumberFormat="1" applyFont="1" applyFill="1" applyBorder="1" applyAlignment="1">
      <alignment horizontal="center"/>
    </xf>
    <xf numFmtId="167" fontId="8" fillId="10" borderId="8" xfId="0" applyNumberFormat="1" applyFont="1" applyFill="1" applyBorder="1" applyAlignment="1">
      <alignment vertical="center" wrapText="1"/>
    </xf>
    <xf numFmtId="167" fontId="8" fillId="10" borderId="9" xfId="0" applyNumberFormat="1" applyFont="1" applyFill="1" applyBorder="1" applyAlignment="1">
      <alignment vertical="center" wrapText="1"/>
    </xf>
    <xf numFmtId="167" fontId="8" fillId="10" borderId="8" xfId="0" applyNumberFormat="1" applyFont="1" applyFill="1" applyBorder="1" applyAlignment="1">
      <alignment horizontal="center" vertical="center" wrapText="1"/>
    </xf>
    <xf numFmtId="167" fontId="8" fillId="10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/>
    <xf numFmtId="167" fontId="10" fillId="10" borderId="9" xfId="0" applyNumberFormat="1" applyFont="1" applyFill="1" applyBorder="1" applyAlignment="1">
      <alignment horizontal="center"/>
    </xf>
    <xf numFmtId="0" fontId="10" fillId="10" borderId="9" xfId="0" applyFont="1" applyFill="1" applyBorder="1" applyAlignment="1">
      <alignment vertical="center"/>
    </xf>
    <xf numFmtId="167" fontId="10" fillId="10" borderId="9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0" fontId="10" fillId="3" borderId="9" xfId="0" applyFont="1" applyFill="1" applyBorder="1"/>
    <xf numFmtId="0" fontId="8" fillId="6" borderId="15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center" vertical="center"/>
    </xf>
    <xf numFmtId="0" fontId="8" fillId="6" borderId="14" xfId="0" applyFont="1" applyFill="1" applyBorder="1"/>
    <xf numFmtId="0" fontId="10" fillId="6" borderId="14" xfId="0" applyFont="1" applyFill="1" applyBorder="1" applyAlignment="1">
      <alignment horizontal="center"/>
    </xf>
    <xf numFmtId="0" fontId="10" fillId="6" borderId="14" xfId="0" applyFont="1" applyFill="1" applyBorder="1"/>
    <xf numFmtId="0" fontId="10" fillId="6" borderId="14" xfId="0" applyFont="1" applyFill="1" applyBorder="1" applyAlignment="1">
      <alignment horizontal="center" vertical="center"/>
    </xf>
    <xf numFmtId="170" fontId="19" fillId="5" borderId="12" xfId="0" applyNumberFormat="1" applyFont="1" applyFill="1" applyBorder="1" applyAlignment="1">
      <alignment horizontal="right"/>
    </xf>
    <xf numFmtId="0" fontId="8" fillId="6" borderId="14" xfId="0" applyFont="1" applyFill="1" applyBorder="1" applyAlignment="1">
      <alignment horizontal="center"/>
    </xf>
    <xf numFmtId="171" fontId="10" fillId="6" borderId="14" xfId="0" applyNumberFormat="1" applyFont="1" applyFill="1" applyBorder="1"/>
    <xf numFmtId="172" fontId="10" fillId="6" borderId="14" xfId="0" applyNumberFormat="1" applyFont="1" applyFill="1" applyBorder="1"/>
    <xf numFmtId="0" fontId="10" fillId="4" borderId="14" xfId="0" applyFont="1" applyFill="1" applyBorder="1" applyAlignment="1">
      <alignment horizontal="center" vertical="center" wrapText="1"/>
    </xf>
    <xf numFmtId="0" fontId="9" fillId="12" borderId="14" xfId="0" applyFont="1" applyFill="1" applyBorder="1"/>
    <xf numFmtId="0" fontId="9" fillId="12" borderId="14" xfId="0" applyFont="1" applyFill="1" applyBorder="1" applyAlignment="1">
      <alignment horizontal="center"/>
    </xf>
    <xf numFmtId="171" fontId="15" fillId="12" borderId="14" xfId="0" applyNumberFormat="1" applyFont="1" applyFill="1" applyBorder="1"/>
    <xf numFmtId="172" fontId="15" fillId="12" borderId="14" xfId="0" applyNumberFormat="1" applyFont="1" applyFill="1" applyBorder="1"/>
    <xf numFmtId="0" fontId="15" fillId="12" borderId="14" xfId="0" applyFont="1" applyFill="1" applyBorder="1" applyAlignment="1">
      <alignment horizontal="center" vertical="center"/>
    </xf>
    <xf numFmtId="0" fontId="20" fillId="6" borderId="14" xfId="0" applyFont="1" applyFill="1" applyBorder="1"/>
    <xf numFmtId="0" fontId="20" fillId="6" borderId="14" xfId="0" applyFont="1" applyFill="1" applyBorder="1" applyAlignment="1">
      <alignment horizontal="center"/>
    </xf>
    <xf numFmtId="171" fontId="20" fillId="6" borderId="14" xfId="0" applyNumberFormat="1" applyFont="1" applyFill="1" applyBorder="1"/>
    <xf numFmtId="172" fontId="20" fillId="6" borderId="14" xfId="0" applyNumberFormat="1" applyFont="1" applyFill="1" applyBorder="1"/>
    <xf numFmtId="0" fontId="20" fillId="6" borderId="14" xfId="0" applyFont="1" applyFill="1" applyBorder="1" applyAlignment="1">
      <alignment horizontal="center" vertical="center"/>
    </xf>
    <xf numFmtId="4" fontId="10" fillId="11" borderId="9" xfId="0" applyNumberFormat="1" applyFont="1" applyFill="1" applyBorder="1" applyAlignment="1">
      <alignment horizont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4" fontId="10" fillId="11" borderId="9" xfId="0" applyNumberFormat="1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4" fontId="10" fillId="10" borderId="9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 vertical="center" wrapText="1"/>
    </xf>
    <xf numFmtId="169" fontId="8" fillId="6" borderId="15" xfId="0" applyNumberFormat="1" applyFont="1" applyFill="1" applyBorder="1" applyAlignment="1">
      <alignment horizontal="center"/>
    </xf>
    <xf numFmtId="170" fontId="19" fillId="5" borderId="12" xfId="0" applyNumberFormat="1" applyFont="1" applyFill="1" applyBorder="1" applyAlignment="1">
      <alignment horizontal="center"/>
    </xf>
    <xf numFmtId="0" fontId="25" fillId="14" borderId="21" xfId="0" applyFont="1" applyFill="1" applyBorder="1" applyAlignment="1">
      <alignment horizontal="center" vertical="top" wrapText="1"/>
    </xf>
    <xf numFmtId="0" fontId="25" fillId="16" borderId="21" xfId="0" applyFont="1" applyFill="1" applyBorder="1" applyAlignment="1">
      <alignment horizontal="center" vertical="top" wrapText="1"/>
    </xf>
    <xf numFmtId="0" fontId="25" fillId="15" borderId="22" xfId="0" applyFont="1" applyFill="1" applyBorder="1" applyAlignment="1">
      <alignment horizontal="center" vertical="top" wrapText="1"/>
    </xf>
    <xf numFmtId="0" fontId="2" fillId="2" borderId="14" xfId="0" applyFont="1" applyFill="1" applyBorder="1"/>
    <xf numFmtId="0" fontId="4" fillId="0" borderId="2" xfId="0" applyFont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2" fontId="3" fillId="0" borderId="2" xfId="0" applyNumberFormat="1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44" fontId="3" fillId="0" borderId="2" xfId="2" applyFont="1" applyFill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1" fontId="29" fillId="0" borderId="2" xfId="0" applyNumberFormat="1" applyFont="1" applyBorder="1" applyAlignment="1">
      <alignment horizontal="center" vertical="center" wrapText="1"/>
    </xf>
    <xf numFmtId="44" fontId="29" fillId="0" borderId="2" xfId="2" applyFont="1" applyFill="1" applyBorder="1" applyAlignment="1">
      <alignment horizontal="center" vertical="center" wrapText="1"/>
    </xf>
    <xf numFmtId="14" fontId="29" fillId="0" borderId="2" xfId="0" applyNumberFormat="1" applyFont="1" applyBorder="1" applyAlignment="1">
      <alignment horizontal="center" vertical="center" wrapText="1"/>
    </xf>
    <xf numFmtId="173" fontId="29" fillId="0" borderId="2" xfId="0" applyNumberFormat="1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" fontId="29" fillId="0" borderId="23" xfId="0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3" fontId="29" fillId="0" borderId="23" xfId="0" applyNumberFormat="1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173" fontId="30" fillId="0" borderId="2" xfId="0" applyNumberFormat="1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174" fontId="30" fillId="0" borderId="2" xfId="0" applyNumberFormat="1" applyFont="1" applyBorder="1" applyAlignment="1">
      <alignment horizontal="center" vertical="center" wrapText="1"/>
    </xf>
    <xf numFmtId="44" fontId="0" fillId="0" borderId="0" xfId="2" applyFont="1" applyFill="1" applyAlignment="1">
      <alignment horizontal="center"/>
    </xf>
    <xf numFmtId="49" fontId="9" fillId="12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/>
    <xf numFmtId="14" fontId="9" fillId="12" borderId="10" xfId="0" applyNumberFormat="1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7" fillId="0" borderId="12" xfId="0" applyFont="1" applyBorder="1"/>
    <xf numFmtId="14" fontId="9" fillId="12" borderId="3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7" fillId="0" borderId="14" xfId="0" applyFont="1" applyBorder="1"/>
    <xf numFmtId="0" fontId="15" fillId="9" borderId="1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right"/>
    </xf>
    <xf numFmtId="169" fontId="8" fillId="6" borderId="15" xfId="0" applyNumberFormat="1" applyFont="1" applyFill="1" applyBorder="1" applyAlignment="1">
      <alignment horizontal="left"/>
    </xf>
    <xf numFmtId="0" fontId="7" fillId="0" borderId="15" xfId="0" applyFont="1" applyBorder="1"/>
    <xf numFmtId="167" fontId="19" fillId="5" borderId="3" xfId="0" applyNumberFormat="1" applyFont="1" applyFill="1" applyBorder="1" applyAlignment="1">
      <alignment horizontal="right"/>
    </xf>
    <xf numFmtId="0" fontId="15" fillId="9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173" fontId="30" fillId="0" borderId="2" xfId="0" applyNumberFormat="1" applyFont="1" applyFill="1" applyBorder="1" applyAlignment="1">
      <alignment horizontal="center" vertical="center" wrapText="1"/>
    </xf>
    <xf numFmtId="14" fontId="30" fillId="0" borderId="2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200.198.49.34/incentivo/arquivo/historico-tc/termo_de_compromisso-20170530232455-2017.0167-851-549.pdf" TargetMode="External"/><Relationship Id="rId21" Type="http://schemas.openxmlformats.org/officeDocument/2006/relationships/hyperlink" Target="http://200.198.49.34/incentivo/arquivo/historico-tc/termo_de_compromisso-20170530232340-2017.0162-846-549.pdf" TargetMode="External"/><Relationship Id="rId42" Type="http://schemas.openxmlformats.org/officeDocument/2006/relationships/hyperlink" Target="http://200.198.49.34/incentivo/arquivo/historico-tc/termo_de_compromisso-20170530232901-2017.0183-867-549.pdf" TargetMode="External"/><Relationship Id="rId47" Type="http://schemas.openxmlformats.org/officeDocument/2006/relationships/hyperlink" Target="http://200.198.49.34/incentivo/arquivo/historico-tc/termo_de_compromisso-20170530233106-2017.0188-872-549.pdf" TargetMode="External"/><Relationship Id="rId63" Type="http://schemas.openxmlformats.org/officeDocument/2006/relationships/hyperlink" Target="http://200.198.49.34/incentivo/arquivo/historico-tc/termo_de_compromisso-20170710111507-2017.0221-909-421.pdf" TargetMode="External"/><Relationship Id="rId68" Type="http://schemas.openxmlformats.org/officeDocument/2006/relationships/hyperlink" Target="http://200.198.49.34/incentivo/arquivo/historico-tc/termo_de_compromisso-20170427141823-2017.0130-814-13.pdf" TargetMode="External"/><Relationship Id="rId84" Type="http://schemas.openxmlformats.org/officeDocument/2006/relationships/hyperlink" Target="http://200.198.49.34/incentivo/arquivo/historico-tc/termo_de_compromisso-20170607115656-2017.0150-835-1048.pdf" TargetMode="External"/><Relationship Id="rId89" Type="http://schemas.openxmlformats.org/officeDocument/2006/relationships/hyperlink" Target="http://200.198.49.34/incentivo/arquivo/historico-tc/termo_de_compromisso-20170606154348-2017.0206-890-421.pdf" TargetMode="External"/><Relationship Id="rId16" Type="http://schemas.openxmlformats.org/officeDocument/2006/relationships/hyperlink" Target="http://200.198.49.34/incentivo/arquivo/historico-tc/termo_de_compromisso-20170530232306-2017.0157-841-549.pdf" TargetMode="External"/><Relationship Id="rId11" Type="http://schemas.openxmlformats.org/officeDocument/2006/relationships/hyperlink" Target="http://200.198.49.34/incentivo/arquivo/historico-tc/termo_de_compromisso-20170331165653-2017.0091-775-250.pdf" TargetMode="External"/><Relationship Id="rId32" Type="http://schemas.openxmlformats.org/officeDocument/2006/relationships/hyperlink" Target="http://200.198.49.34/incentivo/arquivo/historico-tc/termo_de_compromisso-20170530232551-2017.0173-857-549.pdf" TargetMode="External"/><Relationship Id="rId37" Type="http://schemas.openxmlformats.org/officeDocument/2006/relationships/hyperlink" Target="http://200.198.49.34/incentivo/arquivo/historico-tc/termo_de_compromisso-20170530232630-2017.0178-862-549.pdf" TargetMode="External"/><Relationship Id="rId53" Type="http://schemas.openxmlformats.org/officeDocument/2006/relationships/hyperlink" Target="http://200.198.49.34/incentivo/arquivo/historico-tc/termo_de_compromisso-20170530233219-2017.0194-878-549.pdf" TargetMode="External"/><Relationship Id="rId58" Type="http://schemas.openxmlformats.org/officeDocument/2006/relationships/hyperlink" Target="http://200.198.49.34/incentivo/arquivo/historico-tc/termo_de_compromisso-20170530233319-2017.0199-883-549.pdf" TargetMode="External"/><Relationship Id="rId74" Type="http://schemas.openxmlformats.org/officeDocument/2006/relationships/hyperlink" Target="http://200.198.49.34/incentivo/arquivo/historico-tc/termo_de_compromisso-20170511163222-2017.0139-823-1048.pdf" TargetMode="External"/><Relationship Id="rId79" Type="http://schemas.openxmlformats.org/officeDocument/2006/relationships/hyperlink" Target="http://200.198.49.34/incentivo/arquivo/historico-tc/termo_de_compromisso-20170522202930-2017.0145-829-367.pdf" TargetMode="External"/><Relationship Id="rId5" Type="http://schemas.openxmlformats.org/officeDocument/2006/relationships/hyperlink" Target="http://200.198.49.34/incentivo/arquivo/historico-tc/termo_de_compromisso-20160203165635-2016.0021-49-5.pdf" TargetMode="External"/><Relationship Id="rId90" Type="http://schemas.openxmlformats.org/officeDocument/2006/relationships/hyperlink" Target="http://200.198.49.34/incentivo/arquivo/historico-tc/termo_de_compromisso-20170703081803-2017.0207-891-1154.pdf" TargetMode="External"/><Relationship Id="rId22" Type="http://schemas.openxmlformats.org/officeDocument/2006/relationships/hyperlink" Target="http://200.198.49.34/incentivo/arquivo/historico-tc/termo_de_compromisso-20170530232346-2017.0163-847-549.pdf" TargetMode="External"/><Relationship Id="rId27" Type="http://schemas.openxmlformats.org/officeDocument/2006/relationships/hyperlink" Target="http://200.198.49.34/incentivo/arquivo/historico-tc/termo_de_compromisso-20170530232506-2017.0168-852-549.pdf" TargetMode="External"/><Relationship Id="rId43" Type="http://schemas.openxmlformats.org/officeDocument/2006/relationships/hyperlink" Target="http://200.198.49.34/incentivo/arquivo/historico-tc/termo_de_compromisso-20170530233037-2017.0184-868-549.pdf" TargetMode="External"/><Relationship Id="rId48" Type="http://schemas.openxmlformats.org/officeDocument/2006/relationships/hyperlink" Target="http://200.198.49.34/incentivo/arquivo/historico-tc/termo_de_compromisso-20170530233112-2017.0189-873-549.pdf" TargetMode="External"/><Relationship Id="rId64" Type="http://schemas.openxmlformats.org/officeDocument/2006/relationships/hyperlink" Target="http://200.198.49.34/incentivo/arquivo/historico-tc/termo_de_compromisso-20170711142959-2017.0222-910-421.pdf" TargetMode="External"/><Relationship Id="rId69" Type="http://schemas.openxmlformats.org/officeDocument/2006/relationships/hyperlink" Target="http://200.198.49.34/incentivo/arquivo/historico-tc/termo_de_compromisso-20170427141827-2017.0131-815-13.pdf" TargetMode="External"/><Relationship Id="rId8" Type="http://schemas.openxmlformats.org/officeDocument/2006/relationships/hyperlink" Target="http://200.198.49.34/incentivo/arquivo/historico-tc/termo_de_compromisso-20170331165601-2017.0087-771-250.pdf" TargetMode="External"/><Relationship Id="rId51" Type="http://schemas.openxmlformats.org/officeDocument/2006/relationships/hyperlink" Target="http://200.198.49.34/incentivo/arquivo/historico-tc/termo_de_compromisso-20170530233137-2017.0192-876-549.pdf" TargetMode="External"/><Relationship Id="rId72" Type="http://schemas.openxmlformats.org/officeDocument/2006/relationships/hyperlink" Target="http://200.198.49.34/incentivo/arquivo/historico-tc/termo_de_compromisso-20170607115356-2017.0134-818-10.pdf" TargetMode="External"/><Relationship Id="rId80" Type="http://schemas.openxmlformats.org/officeDocument/2006/relationships/hyperlink" Target="http://200.198.49.34/incentivo/arquivo/historico-tc/termo_de_compromisso-20170522202935-2017.0146-830-367.pdf" TargetMode="External"/><Relationship Id="rId85" Type="http://schemas.openxmlformats.org/officeDocument/2006/relationships/hyperlink" Target="http://200.198.49.34/incentivo/arquivo/historico-tc/termo_de_compromisso-20170526113018-2017.0152-837-421.pdf" TargetMode="External"/><Relationship Id="rId93" Type="http://schemas.openxmlformats.org/officeDocument/2006/relationships/printerSettings" Target="../printerSettings/printerSettings7.bin"/><Relationship Id="rId3" Type="http://schemas.openxmlformats.org/officeDocument/2006/relationships/hyperlink" Target="http://200.198.49.34/incentivo/arquivo/historico-tc/termo_de_compromisso-20151130175317-2015.0023-23-11.pdf" TargetMode="External"/><Relationship Id="rId12" Type="http://schemas.openxmlformats.org/officeDocument/2006/relationships/hyperlink" Target="http://200.198.49.34/incentivo/arquivo/historico-tc/termo_de_compromisso-20170331165700-2017.0092-776-250.pdf" TargetMode="External"/><Relationship Id="rId17" Type="http://schemas.openxmlformats.org/officeDocument/2006/relationships/hyperlink" Target="http://200.198.49.34/incentivo/arquivo/historico-tc/termo_de_compromisso-20170530232313-2017.0158-842-549.pdf" TargetMode="External"/><Relationship Id="rId25" Type="http://schemas.openxmlformats.org/officeDocument/2006/relationships/hyperlink" Target="http://200.198.49.34/incentivo/arquivo/historico-tc/termo_de_compromisso-20170530232441-2017.0166-850-549.pdf" TargetMode="External"/><Relationship Id="rId33" Type="http://schemas.openxmlformats.org/officeDocument/2006/relationships/hyperlink" Target="http://200.198.49.34/incentivo/arquivo/historico-tc/termo_de_compromisso-20170530232558-2017.0174-858-549.pdf" TargetMode="External"/><Relationship Id="rId38" Type="http://schemas.openxmlformats.org/officeDocument/2006/relationships/hyperlink" Target="http://200.198.49.34/incentivo/arquivo/historico-tc/termo_de_compromisso-20170530232638-2017.0179-863-549.pdf" TargetMode="External"/><Relationship Id="rId46" Type="http://schemas.openxmlformats.org/officeDocument/2006/relationships/hyperlink" Target="http://200.198.49.34/incentivo/arquivo/historico-tc/termo_de_compromisso-20170530233058-2017.0187-871-549.pdf" TargetMode="External"/><Relationship Id="rId59" Type="http://schemas.openxmlformats.org/officeDocument/2006/relationships/hyperlink" Target="http://200.198.49.34/incentivo/arquivo/historico-tc/termo_de_compromisso-20170530233334-2017.0200-884-549.pdf" TargetMode="External"/><Relationship Id="rId67" Type="http://schemas.openxmlformats.org/officeDocument/2006/relationships/hyperlink" Target="http://200.198.49.34/incentivo/arquivo/historico-tc/termo_de_compromisso-20170427135356-2017.0129-813-13.pdf" TargetMode="External"/><Relationship Id="rId20" Type="http://schemas.openxmlformats.org/officeDocument/2006/relationships/hyperlink" Target="http://200.198.49.34/incentivo/arquivo/historico-tc/termo_de_compromisso-20170530232333-2017.0161-845-549.pdf" TargetMode="External"/><Relationship Id="rId41" Type="http://schemas.openxmlformats.org/officeDocument/2006/relationships/hyperlink" Target="http://200.198.49.34/incentivo/arquivo/historico-tc/termo_de_compromisso-20170530232853-2017.0182-866-549.pdf" TargetMode="External"/><Relationship Id="rId54" Type="http://schemas.openxmlformats.org/officeDocument/2006/relationships/hyperlink" Target="http://200.198.49.34/incentivo/arquivo/historico-tc/termo_de_compromisso-20170530233233-2017.0195-879-549.pdf" TargetMode="External"/><Relationship Id="rId62" Type="http://schemas.openxmlformats.org/officeDocument/2006/relationships/hyperlink" Target="http://200.198.49.34/incentivo/arquivo/historico-tc/termo_de_compromisso-20170710111427-2017.0220-908-421.pdf" TargetMode="External"/><Relationship Id="rId70" Type="http://schemas.openxmlformats.org/officeDocument/2006/relationships/hyperlink" Target="http://200.198.49.34/incentivo/arquivo/historico-tc/termo_de_compromisso-20170427141832-2017.0132-816-13.pdf" TargetMode="External"/><Relationship Id="rId75" Type="http://schemas.openxmlformats.org/officeDocument/2006/relationships/hyperlink" Target="http://200.198.49.34/incentivo/arquivo/historico-tc/termo_de_compromisso-20170511163634-2017.0140-824-1048.pdf" TargetMode="External"/><Relationship Id="rId83" Type="http://schemas.openxmlformats.org/officeDocument/2006/relationships/hyperlink" Target="http://200.198.49.34/incentivo/arquivo/historico-tc/termo_de_compromisso-20170523140941-2017.0149-833-13.pdf" TargetMode="External"/><Relationship Id="rId88" Type="http://schemas.openxmlformats.org/officeDocument/2006/relationships/hyperlink" Target="http://200.198.49.34/incentivo/arquivo/historico-tc/termo_de_compromisso-20170606153620-2017.0205-889-421.pdf" TargetMode="External"/><Relationship Id="rId91" Type="http://schemas.openxmlformats.org/officeDocument/2006/relationships/hyperlink" Target="http://200.198.49.34/incentivo/arquivo/historico-tc/termo_de_compromisso-20170622185209-2017.0210-894-421.pdf" TargetMode="External"/><Relationship Id="rId1" Type="http://schemas.openxmlformats.org/officeDocument/2006/relationships/hyperlink" Target="http://200.198.49.34/incentivo/arquivo/historico-tc/termo_de_compromisso-20151130174741-2015.0021-21-11.pdf" TargetMode="External"/><Relationship Id="rId6" Type="http://schemas.openxmlformats.org/officeDocument/2006/relationships/hyperlink" Target="http://200.198.49.34/incentivo/arquivo/old-historico-tc/termo_compromisso_527_367_303_2015_10_26_09_49_28.pdf" TargetMode="External"/><Relationship Id="rId15" Type="http://schemas.openxmlformats.org/officeDocument/2006/relationships/hyperlink" Target="http://200.198.49.34/incentivo/arquivo/historico-tc/termo_de_compromisso-20170530232300-2017.0156-840-549.pdf" TargetMode="External"/><Relationship Id="rId23" Type="http://schemas.openxmlformats.org/officeDocument/2006/relationships/hyperlink" Target="http://200.198.49.34/incentivo/arquivo/historico-tc/termo_de_compromisso-20170530232353-2017.0164-848-549.pdf" TargetMode="External"/><Relationship Id="rId28" Type="http://schemas.openxmlformats.org/officeDocument/2006/relationships/hyperlink" Target="http://200.198.49.34/incentivo/arquivo/historico-tc/termo_de_compromisso-20170530232513-2017.0169-853-549.pdf" TargetMode="External"/><Relationship Id="rId36" Type="http://schemas.openxmlformats.org/officeDocument/2006/relationships/hyperlink" Target="http://200.198.49.34/incentivo/arquivo/historico-tc/termo_de_compromisso-20170530232623-2017.0177-861-549.pdf" TargetMode="External"/><Relationship Id="rId49" Type="http://schemas.openxmlformats.org/officeDocument/2006/relationships/hyperlink" Target="http://200.198.49.34/incentivo/arquivo/historico-tc/termo_de_compromisso-20170530233120-2017.0190-874-549.pdf" TargetMode="External"/><Relationship Id="rId57" Type="http://schemas.openxmlformats.org/officeDocument/2006/relationships/hyperlink" Target="http://200.198.49.34/incentivo/arquivo/historico-tc/termo_de_compromisso-20170530233310-2017.0198-882-549.pdf" TargetMode="External"/><Relationship Id="rId10" Type="http://schemas.openxmlformats.org/officeDocument/2006/relationships/hyperlink" Target="http://200.198.49.34/incentivo/arquivo/historico-tc/termo_de_compromisso-20170331165640-2017.0089-773-250.pdf" TargetMode="External"/><Relationship Id="rId31" Type="http://schemas.openxmlformats.org/officeDocument/2006/relationships/hyperlink" Target="http://200.198.49.34/incentivo/arquivo/historico-tc/termo_de_compromisso-20170530232543-2017.0172-856-549.pdf" TargetMode="External"/><Relationship Id="rId44" Type="http://schemas.openxmlformats.org/officeDocument/2006/relationships/hyperlink" Target="http://200.198.49.34/incentivo/arquivo/historico-tc/termo_de_compromisso-20170530233044-2017.0185-869-549.pdf" TargetMode="External"/><Relationship Id="rId52" Type="http://schemas.openxmlformats.org/officeDocument/2006/relationships/hyperlink" Target="http://200.198.49.34/incentivo/arquivo/historico-tc/termo_de_compromisso-20170530233149-2017.0193-877-549.pdf" TargetMode="External"/><Relationship Id="rId60" Type="http://schemas.openxmlformats.org/officeDocument/2006/relationships/hyperlink" Target="http://200.198.49.34/incentivo/arquivo/historico-tc/termo_de_compromisso-20170530233349-2017.0201-885-549.pdf" TargetMode="External"/><Relationship Id="rId65" Type="http://schemas.openxmlformats.org/officeDocument/2006/relationships/hyperlink" Target="http://200.198.49.34/incentivo/arquivo/historico-tc/termo_de_compromisso-20170711143003-2017.0223-911-421.pdf" TargetMode="External"/><Relationship Id="rId73" Type="http://schemas.openxmlformats.org/officeDocument/2006/relationships/hyperlink" Target="http://200.198.49.34/incentivo/arquivo/historico-tc/termo_de_compromisso-20170511105759-2017.0138-822-1048.pdf" TargetMode="External"/><Relationship Id="rId78" Type="http://schemas.openxmlformats.org/officeDocument/2006/relationships/hyperlink" Target="http://200.198.49.34/incentivo/arquivo/historico-tc/termo_de_compromisso-20170605121357-2017.0144-828-421.pdf" TargetMode="External"/><Relationship Id="rId81" Type="http://schemas.openxmlformats.org/officeDocument/2006/relationships/hyperlink" Target="http://200.198.49.34/incentivo/arquivo/historico-tc/termo_de_compromisso-20170522202940-2017.0147-831-367.pdf" TargetMode="External"/><Relationship Id="rId86" Type="http://schemas.openxmlformats.org/officeDocument/2006/relationships/hyperlink" Target="http://200.198.49.34/incentivo/arquivo/historico-tc/termo_de_compromisso-20170605163733-2017.0203-887-901.pdf" TargetMode="External"/><Relationship Id="rId4" Type="http://schemas.openxmlformats.org/officeDocument/2006/relationships/hyperlink" Target="http://200.198.49.34/incentivo/arquivo/historico-tc/termo_de_compromisso-20151130175709-2015.0024-24-11.pdf" TargetMode="External"/><Relationship Id="rId9" Type="http://schemas.openxmlformats.org/officeDocument/2006/relationships/hyperlink" Target="http://200.198.49.34/incentivo/arquivo/historico-tc/termo_de_compromisso-20170331165627-2017.0088-772-250.pdf" TargetMode="External"/><Relationship Id="rId13" Type="http://schemas.openxmlformats.org/officeDocument/2006/relationships/hyperlink" Target="http://200.198.49.34/incentivo/arquivo/historico-tc/termo_de_compromisso-20170331165705-2017.0093-777-250.pdf" TargetMode="External"/><Relationship Id="rId18" Type="http://schemas.openxmlformats.org/officeDocument/2006/relationships/hyperlink" Target="http://200.198.49.34/incentivo/arquivo/historico-tc/termo_de_compromisso-20170530232319-2017.0159-843-549.pdf" TargetMode="External"/><Relationship Id="rId39" Type="http://schemas.openxmlformats.org/officeDocument/2006/relationships/hyperlink" Target="http://200.198.49.34/incentivo/arquivo/historico-tc/termo_de_compromisso-20170530232645-2017.0180-864-549.pdf" TargetMode="External"/><Relationship Id="rId34" Type="http://schemas.openxmlformats.org/officeDocument/2006/relationships/hyperlink" Target="http://200.198.49.34/incentivo/arquivo/historico-tc/termo_de_compromisso-20170530232605-2017.0175-859-549.pdf" TargetMode="External"/><Relationship Id="rId50" Type="http://schemas.openxmlformats.org/officeDocument/2006/relationships/hyperlink" Target="http://200.198.49.34/incentivo/arquivo/historico-tc/termo_de_compromisso-20170530233129-2017.0191-875-549.pdf" TargetMode="External"/><Relationship Id="rId55" Type="http://schemas.openxmlformats.org/officeDocument/2006/relationships/hyperlink" Target="http://200.198.49.34/incentivo/arquivo/historico-tc/termo_de_compromisso-20170530233241-2017.0196-880-549.pdf" TargetMode="External"/><Relationship Id="rId76" Type="http://schemas.openxmlformats.org/officeDocument/2006/relationships/hyperlink" Target="http://200.198.49.34/incentivo/arquivo/historico-tc/termo_de_compromisso-20170512145418-2017.0141-825-421.pdf" TargetMode="External"/><Relationship Id="rId7" Type="http://schemas.openxmlformats.org/officeDocument/2006/relationships/hyperlink" Target="http://200.198.49.34/incentivo/arquivo/old-historico-tc/termo_compromisso_439_393_554_2016_01_08_09_23_42.pdf" TargetMode="External"/><Relationship Id="rId71" Type="http://schemas.openxmlformats.org/officeDocument/2006/relationships/hyperlink" Target="http://200.198.49.34/incentivo/arquivo/historico-tc/termo_de_compromisso-20170515221828-2017.0133-817-28.pdf" TargetMode="External"/><Relationship Id="rId92" Type="http://schemas.openxmlformats.org/officeDocument/2006/relationships/hyperlink" Target="http://200.198.49.34/incentivo/arquivo/historico-tc/termo_de_compromisso-20170629154938-2017.0219-907-39.pdf" TargetMode="External"/><Relationship Id="rId2" Type="http://schemas.openxmlformats.org/officeDocument/2006/relationships/hyperlink" Target="http://200.198.49.34/incentivo/arquivo/historico-tc/termo_de_compromisso-20151130175000-2015.0022-22-11.pdf" TargetMode="External"/><Relationship Id="rId29" Type="http://schemas.openxmlformats.org/officeDocument/2006/relationships/hyperlink" Target="http://200.198.49.34/incentivo/arquivo/historico-tc/termo_de_compromisso-20170530232520-2017.0170-854-549.pdf" TargetMode="External"/><Relationship Id="rId24" Type="http://schemas.openxmlformats.org/officeDocument/2006/relationships/hyperlink" Target="http://200.198.49.34/incentivo/arquivo/historico-tc/termo_de_compromisso-20170530232359-2017.0165-849-549.pdf" TargetMode="External"/><Relationship Id="rId40" Type="http://schemas.openxmlformats.org/officeDocument/2006/relationships/hyperlink" Target="http://200.198.49.34/incentivo/arquivo/historico-tc/termo_de_compromisso-20170530232844-2017.0181-865-549.pdf" TargetMode="External"/><Relationship Id="rId45" Type="http://schemas.openxmlformats.org/officeDocument/2006/relationships/hyperlink" Target="http://200.198.49.34/incentivo/arquivo/historico-tc/termo_de_compromisso-20170530233051-2017.0186-870-549.pdf" TargetMode="External"/><Relationship Id="rId66" Type="http://schemas.openxmlformats.org/officeDocument/2006/relationships/hyperlink" Target="http://200.198.49.34/incentivo/arquivo/historico-tc/termo_de_compromisso-20170427135351-2017.0128-812-13.pdf" TargetMode="External"/><Relationship Id="rId87" Type="http://schemas.openxmlformats.org/officeDocument/2006/relationships/hyperlink" Target="http://200.198.49.34/incentivo/arquivo/historico-tc/termo_de_compromisso-20170606082904-2017.0204-888-421.pdf" TargetMode="External"/><Relationship Id="rId61" Type="http://schemas.openxmlformats.org/officeDocument/2006/relationships/hyperlink" Target="http://200.198.49.34/incentivo/arquivo/historico-tc/termo_de_compromisso-20170620163749-2017.0209-893-256.pdf" TargetMode="External"/><Relationship Id="rId82" Type="http://schemas.openxmlformats.org/officeDocument/2006/relationships/hyperlink" Target="http://200.198.49.34/incentivo/arquivo/historico-tc/termo_de_compromisso-20170523140707-2017.0148-832-13.pdf" TargetMode="External"/><Relationship Id="rId19" Type="http://schemas.openxmlformats.org/officeDocument/2006/relationships/hyperlink" Target="http://200.198.49.34/incentivo/arquivo/historico-tc/termo_de_compromisso-20170530232326-2017.0160-844-549.pdf" TargetMode="External"/><Relationship Id="rId14" Type="http://schemas.openxmlformats.org/officeDocument/2006/relationships/hyperlink" Target="http://200.198.49.34/incentivo/arquivo/historico-tc/termo_de_compromisso-20170714162611-2017.0151-836-849.pdf" TargetMode="External"/><Relationship Id="rId30" Type="http://schemas.openxmlformats.org/officeDocument/2006/relationships/hyperlink" Target="http://200.198.49.34/incentivo/arquivo/historico-tc/termo_de_compromisso-20170530232535-2017.0171-855-549.pdf" TargetMode="External"/><Relationship Id="rId35" Type="http://schemas.openxmlformats.org/officeDocument/2006/relationships/hyperlink" Target="http://200.198.49.34/incentivo/arquivo/historico-tc/termo_de_compromisso-20170530232615-2017.0176-860-549.pdf" TargetMode="External"/><Relationship Id="rId56" Type="http://schemas.openxmlformats.org/officeDocument/2006/relationships/hyperlink" Target="http://200.198.49.34/incentivo/arquivo/historico-tc/termo_de_compromisso-20170530233249-2017.0197-881-549.pdf" TargetMode="External"/><Relationship Id="rId77" Type="http://schemas.openxmlformats.org/officeDocument/2006/relationships/hyperlink" Target="http://200.198.49.34/incentivo/arquivo/historico-tc/termo_de_compromisso-20170518164559-2017.0142-826-28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87"/>
  <sheetViews>
    <sheetView tabSelected="1" zoomScale="80" zoomScaleNormal="80" workbookViewId="0">
      <pane ySplit="1" topLeftCell="A2" activePane="bottomLeft" state="frozen"/>
      <selection pane="bottomLeft" activeCell="F2784" sqref="F2784"/>
    </sheetView>
  </sheetViews>
  <sheetFormatPr defaultColWidth="12.625" defaultRowHeight="14.25" x14ac:dyDescent="0.2"/>
  <cols>
    <col min="1" max="1" width="19.875" customWidth="1"/>
    <col min="2" max="2" width="38.5" customWidth="1"/>
    <col min="3" max="4" width="28.375" customWidth="1"/>
    <col min="5" max="5" width="17.875" style="474" customWidth="1"/>
    <col min="6" max="6" width="19" customWidth="1"/>
    <col min="7" max="7" width="16.25" customWidth="1"/>
    <col min="8" max="8" width="15.125" customWidth="1"/>
    <col min="9" max="9" width="41.5" customWidth="1"/>
    <col min="10" max="10" width="32.875" customWidth="1"/>
    <col min="11" max="11" width="22.375" customWidth="1"/>
    <col min="12" max="23" width="7.625" customWidth="1"/>
  </cols>
  <sheetData>
    <row r="1" spans="1:11" ht="30" x14ac:dyDescent="0.2">
      <c r="A1" s="424" t="s">
        <v>1</v>
      </c>
      <c r="B1" s="424" t="s">
        <v>2</v>
      </c>
      <c r="C1" s="424" t="s">
        <v>4</v>
      </c>
      <c r="D1" s="424" t="s">
        <v>5</v>
      </c>
      <c r="E1" s="425" t="s">
        <v>6</v>
      </c>
      <c r="F1" s="424" t="s">
        <v>7</v>
      </c>
      <c r="G1" s="424" t="s">
        <v>8</v>
      </c>
      <c r="H1" s="424" t="s">
        <v>9</v>
      </c>
      <c r="I1" s="424" t="s">
        <v>10</v>
      </c>
      <c r="J1" s="424" t="s">
        <v>11</v>
      </c>
      <c r="K1" s="424" t="s">
        <v>12</v>
      </c>
    </row>
    <row r="2" spans="1:11" ht="30" x14ac:dyDescent="0.2">
      <c r="A2" s="1">
        <v>20140001</v>
      </c>
      <c r="B2" s="426" t="s">
        <v>13</v>
      </c>
      <c r="C2" s="427">
        <v>3629471372</v>
      </c>
      <c r="D2" s="427" t="s">
        <v>14</v>
      </c>
      <c r="E2" s="428">
        <v>239821.32</v>
      </c>
      <c r="F2" s="429">
        <v>41684</v>
      </c>
      <c r="G2" s="430">
        <v>2014</v>
      </c>
      <c r="H2" s="431" t="s">
        <v>15</v>
      </c>
      <c r="I2" s="426" t="s">
        <v>16</v>
      </c>
      <c r="J2" s="426" t="s">
        <v>17</v>
      </c>
      <c r="K2" s="426" t="s">
        <v>18</v>
      </c>
    </row>
    <row r="3" spans="1:11" ht="30" x14ac:dyDescent="0.2">
      <c r="A3" s="1">
        <v>20140002</v>
      </c>
      <c r="B3" s="426" t="s">
        <v>13</v>
      </c>
      <c r="C3" s="427">
        <v>62947163</v>
      </c>
      <c r="D3" s="427" t="s">
        <v>19</v>
      </c>
      <c r="E3" s="428">
        <v>159880.84</v>
      </c>
      <c r="F3" s="429">
        <v>41684</v>
      </c>
      <c r="G3" s="430">
        <v>2014</v>
      </c>
      <c r="H3" s="431" t="s">
        <v>15</v>
      </c>
      <c r="I3" s="426" t="s">
        <v>16</v>
      </c>
      <c r="J3" s="426" t="s">
        <v>17</v>
      </c>
      <c r="K3" s="426" t="s">
        <v>18</v>
      </c>
    </row>
    <row r="4" spans="1:11" ht="15" x14ac:dyDescent="0.2">
      <c r="A4" s="1">
        <v>20140004</v>
      </c>
      <c r="B4" s="426" t="s">
        <v>13</v>
      </c>
      <c r="C4" s="427">
        <v>62947498</v>
      </c>
      <c r="D4" s="427" t="s">
        <v>29</v>
      </c>
      <c r="E4" s="428">
        <v>17144.72</v>
      </c>
      <c r="F4" s="429">
        <v>41764</v>
      </c>
      <c r="G4" s="430">
        <v>2014</v>
      </c>
      <c r="H4" s="431" t="s">
        <v>21</v>
      </c>
      <c r="I4" s="426" t="s">
        <v>22</v>
      </c>
      <c r="J4" s="426" t="s">
        <v>22</v>
      </c>
      <c r="K4" s="426" t="s">
        <v>24</v>
      </c>
    </row>
    <row r="5" spans="1:11" ht="30" x14ac:dyDescent="0.2">
      <c r="A5" s="1">
        <v>20140006</v>
      </c>
      <c r="B5" s="426" t="s">
        <v>13</v>
      </c>
      <c r="C5" s="427">
        <v>62947986</v>
      </c>
      <c r="D5" s="427" t="s">
        <v>20</v>
      </c>
      <c r="E5" s="428">
        <v>39895.17</v>
      </c>
      <c r="F5" s="429">
        <v>41752</v>
      </c>
      <c r="G5" s="430">
        <v>2014</v>
      </c>
      <c r="H5" s="431" t="s">
        <v>21</v>
      </c>
      <c r="I5" s="426" t="s">
        <v>22</v>
      </c>
      <c r="J5" s="426" t="s">
        <v>23</v>
      </c>
      <c r="K5" s="426" t="s">
        <v>24</v>
      </c>
    </row>
    <row r="6" spans="1:11" ht="15" x14ac:dyDescent="0.2">
      <c r="A6" s="1">
        <v>20140008</v>
      </c>
      <c r="B6" s="426" t="s">
        <v>13</v>
      </c>
      <c r="C6" s="427">
        <v>729471283</v>
      </c>
      <c r="D6" s="427" t="s">
        <v>25</v>
      </c>
      <c r="E6" s="428">
        <v>7618.83</v>
      </c>
      <c r="F6" s="429">
        <v>41752</v>
      </c>
      <c r="G6" s="430">
        <v>2014</v>
      </c>
      <c r="H6" s="431" t="s">
        <v>21</v>
      </c>
      <c r="I6" s="426" t="s">
        <v>22</v>
      </c>
      <c r="J6" s="426" t="s">
        <v>22</v>
      </c>
      <c r="K6" s="426" t="s">
        <v>24</v>
      </c>
    </row>
    <row r="7" spans="1:11" ht="15" x14ac:dyDescent="0.2">
      <c r="A7" s="1">
        <v>20140009</v>
      </c>
      <c r="B7" s="426" t="s">
        <v>13</v>
      </c>
      <c r="C7" s="427">
        <v>62947163</v>
      </c>
      <c r="D7" s="427" t="s">
        <v>19</v>
      </c>
      <c r="E7" s="428">
        <v>55116.26</v>
      </c>
      <c r="F7" s="429">
        <v>41752</v>
      </c>
      <c r="G7" s="430">
        <v>2014</v>
      </c>
      <c r="H7" s="431" t="s">
        <v>21</v>
      </c>
      <c r="I7" s="426" t="s">
        <v>22</v>
      </c>
      <c r="J7" s="426" t="s">
        <v>22</v>
      </c>
      <c r="K7" s="426" t="s">
        <v>24</v>
      </c>
    </row>
    <row r="8" spans="1:11" ht="15" x14ac:dyDescent="0.2">
      <c r="A8" s="1">
        <v>20140010</v>
      </c>
      <c r="B8" s="426" t="s">
        <v>13</v>
      </c>
      <c r="C8" s="427">
        <v>629471893</v>
      </c>
      <c r="D8" s="427" t="s">
        <v>26</v>
      </c>
      <c r="E8" s="428">
        <v>7054.6</v>
      </c>
      <c r="F8" s="429">
        <v>41752</v>
      </c>
      <c r="G8" s="430">
        <v>2014</v>
      </c>
      <c r="H8" s="431" t="s">
        <v>21</v>
      </c>
      <c r="I8" s="426" t="s">
        <v>22</v>
      </c>
      <c r="J8" s="426" t="s">
        <v>22</v>
      </c>
      <c r="K8" s="426" t="s">
        <v>24</v>
      </c>
    </row>
    <row r="9" spans="1:11" ht="15" x14ac:dyDescent="0.2">
      <c r="A9" s="1">
        <v>20140012</v>
      </c>
      <c r="B9" s="426" t="s">
        <v>13</v>
      </c>
      <c r="C9" s="427">
        <v>62947259</v>
      </c>
      <c r="D9" s="427" t="s">
        <v>27</v>
      </c>
      <c r="E9" s="428">
        <v>8045.96</v>
      </c>
      <c r="F9" s="429">
        <v>41752</v>
      </c>
      <c r="G9" s="430">
        <v>2014</v>
      </c>
      <c r="H9" s="431" t="s">
        <v>21</v>
      </c>
      <c r="I9" s="426" t="s">
        <v>22</v>
      </c>
      <c r="J9" s="426" t="s">
        <v>22</v>
      </c>
      <c r="K9" s="426" t="s">
        <v>24</v>
      </c>
    </row>
    <row r="10" spans="1:11" ht="15" x14ac:dyDescent="0.2">
      <c r="A10" s="1">
        <v>20140015</v>
      </c>
      <c r="B10" s="426" t="s">
        <v>13</v>
      </c>
      <c r="C10" s="427">
        <v>629471974</v>
      </c>
      <c r="D10" s="427" t="s">
        <v>28</v>
      </c>
      <c r="E10" s="428">
        <v>18100.09</v>
      </c>
      <c r="F10" s="429">
        <v>41752</v>
      </c>
      <c r="G10" s="430">
        <v>2014</v>
      </c>
      <c r="H10" s="431" t="s">
        <v>21</v>
      </c>
      <c r="I10" s="426" t="s">
        <v>22</v>
      </c>
      <c r="J10" s="426" t="s">
        <v>22</v>
      </c>
      <c r="K10" s="426" t="s">
        <v>24</v>
      </c>
    </row>
    <row r="11" spans="1:11" ht="15" x14ac:dyDescent="0.2">
      <c r="A11" s="1">
        <v>20140016</v>
      </c>
      <c r="B11" s="426" t="s">
        <v>13</v>
      </c>
      <c r="C11" s="427">
        <v>629471372</v>
      </c>
      <c r="D11" s="427" t="s">
        <v>14</v>
      </c>
      <c r="E11" s="428">
        <v>126081.66</v>
      </c>
      <c r="F11" s="429">
        <v>41752</v>
      </c>
      <c r="G11" s="430">
        <v>2014</v>
      </c>
      <c r="H11" s="431" t="s">
        <v>21</v>
      </c>
      <c r="I11" s="426" t="s">
        <v>22</v>
      </c>
      <c r="J11" s="426" t="s">
        <v>22</v>
      </c>
      <c r="K11" s="426" t="s">
        <v>24</v>
      </c>
    </row>
    <row r="12" spans="1:11" ht="15" x14ac:dyDescent="0.2">
      <c r="A12" s="1">
        <v>20140017</v>
      </c>
      <c r="B12" s="426" t="s">
        <v>13</v>
      </c>
      <c r="C12" s="427">
        <v>62947523</v>
      </c>
      <c r="D12" s="427" t="s">
        <v>30</v>
      </c>
      <c r="E12" s="428">
        <v>6950.8</v>
      </c>
      <c r="F12" s="429">
        <v>41764</v>
      </c>
      <c r="G12" s="430">
        <v>2014</v>
      </c>
      <c r="H12" s="431" t="s">
        <v>21</v>
      </c>
      <c r="I12" s="426" t="s">
        <v>22</v>
      </c>
      <c r="J12" s="426" t="s">
        <v>22</v>
      </c>
      <c r="K12" s="426" t="s">
        <v>24</v>
      </c>
    </row>
    <row r="13" spans="1:11" ht="15" x14ac:dyDescent="0.2">
      <c r="A13" s="1">
        <v>20140018</v>
      </c>
      <c r="B13" s="426" t="s">
        <v>13</v>
      </c>
      <c r="C13" s="427">
        <v>525947653</v>
      </c>
      <c r="D13" s="427" t="s">
        <v>31</v>
      </c>
      <c r="E13" s="428">
        <v>9422.59</v>
      </c>
      <c r="F13" s="429">
        <v>41764</v>
      </c>
      <c r="G13" s="430">
        <v>2014</v>
      </c>
      <c r="H13" s="431" t="s">
        <v>21</v>
      </c>
      <c r="I13" s="426" t="s">
        <v>22</v>
      </c>
      <c r="J13" s="426" t="s">
        <v>22</v>
      </c>
      <c r="K13" s="426" t="s">
        <v>24</v>
      </c>
    </row>
    <row r="14" spans="1:11" ht="15" x14ac:dyDescent="0.2">
      <c r="A14" s="1">
        <v>20140019</v>
      </c>
      <c r="B14" s="426" t="s">
        <v>33</v>
      </c>
      <c r="C14" s="427">
        <v>625183</v>
      </c>
      <c r="D14" s="427" t="s">
        <v>35</v>
      </c>
      <c r="E14" s="428">
        <v>327778.89</v>
      </c>
      <c r="F14" s="429">
        <v>41792</v>
      </c>
      <c r="G14" s="430">
        <v>2014</v>
      </c>
      <c r="H14" s="431" t="s">
        <v>36</v>
      </c>
      <c r="I14" s="426" t="s">
        <v>37</v>
      </c>
      <c r="J14" s="426" t="s">
        <v>37</v>
      </c>
      <c r="K14" s="426" t="s">
        <v>24</v>
      </c>
    </row>
    <row r="15" spans="1:11" ht="15" x14ac:dyDescent="0.2">
      <c r="A15" s="1">
        <v>20140020</v>
      </c>
      <c r="B15" s="426" t="s">
        <v>13</v>
      </c>
      <c r="C15" s="427">
        <v>22394711</v>
      </c>
      <c r="D15" s="427" t="s">
        <v>32</v>
      </c>
      <c r="E15" s="428">
        <v>12663.78</v>
      </c>
      <c r="F15" s="429">
        <v>41780</v>
      </c>
      <c r="G15" s="430">
        <v>2014</v>
      </c>
      <c r="H15" s="431" t="s">
        <v>21</v>
      </c>
      <c r="I15" s="426" t="s">
        <v>22</v>
      </c>
      <c r="J15" s="426" t="s">
        <v>22</v>
      </c>
      <c r="K15" s="426" t="s">
        <v>24</v>
      </c>
    </row>
    <row r="16" spans="1:11" ht="15" x14ac:dyDescent="0.2">
      <c r="A16" s="1">
        <v>20140021</v>
      </c>
      <c r="B16" s="426" t="s">
        <v>38</v>
      </c>
      <c r="C16" s="427">
        <v>6232213687</v>
      </c>
      <c r="D16" s="427" t="s">
        <v>40</v>
      </c>
      <c r="E16" s="428">
        <v>366132.04</v>
      </c>
      <c r="F16" s="429">
        <v>41823</v>
      </c>
      <c r="G16" s="430">
        <v>2014</v>
      </c>
      <c r="H16" s="431" t="s">
        <v>41</v>
      </c>
      <c r="I16" s="426" t="s">
        <v>42</v>
      </c>
      <c r="J16" s="426" t="s">
        <v>42</v>
      </c>
      <c r="K16" s="426" t="s">
        <v>43</v>
      </c>
    </row>
    <row r="17" spans="1:11" ht="30" x14ac:dyDescent="0.2">
      <c r="A17" s="1">
        <v>20140023</v>
      </c>
      <c r="B17" s="426" t="s">
        <v>38</v>
      </c>
      <c r="C17" s="427">
        <v>6232213687</v>
      </c>
      <c r="D17" s="427" t="s">
        <v>40</v>
      </c>
      <c r="E17" s="428">
        <v>98248.39</v>
      </c>
      <c r="F17" s="429">
        <v>41830</v>
      </c>
      <c r="G17" s="430">
        <v>2014</v>
      </c>
      <c r="H17" s="431" t="s">
        <v>44</v>
      </c>
      <c r="I17" s="426" t="s">
        <v>45</v>
      </c>
      <c r="J17" s="426" t="s">
        <v>45</v>
      </c>
      <c r="K17" s="426" t="s">
        <v>46</v>
      </c>
    </row>
    <row r="18" spans="1:11" ht="45" x14ac:dyDescent="0.2">
      <c r="A18" s="1">
        <v>20140025</v>
      </c>
      <c r="B18" s="426" t="s">
        <v>38</v>
      </c>
      <c r="C18" s="427">
        <v>6232213687</v>
      </c>
      <c r="D18" s="427" t="s">
        <v>40</v>
      </c>
      <c r="E18" s="428">
        <v>46167.6</v>
      </c>
      <c r="F18" s="429">
        <v>41830</v>
      </c>
      <c r="G18" s="430">
        <v>2014</v>
      </c>
      <c r="H18" s="431" t="s">
        <v>47</v>
      </c>
      <c r="I18" s="426" t="s">
        <v>48</v>
      </c>
      <c r="J18" s="426" t="s">
        <v>48</v>
      </c>
      <c r="K18" s="426" t="s">
        <v>46</v>
      </c>
    </row>
    <row r="19" spans="1:11" ht="30" x14ac:dyDescent="0.2">
      <c r="A19" s="1">
        <v>20140027</v>
      </c>
      <c r="B19" s="426" t="s">
        <v>65</v>
      </c>
      <c r="C19" s="427">
        <v>313754867</v>
      </c>
      <c r="D19" s="427" t="s">
        <v>66</v>
      </c>
      <c r="E19" s="428">
        <v>33333.33</v>
      </c>
      <c r="F19" s="429">
        <v>41843</v>
      </c>
      <c r="G19" s="430">
        <v>2014</v>
      </c>
      <c r="H19" s="431" t="s">
        <v>67</v>
      </c>
      <c r="I19" s="426" t="s">
        <v>68</v>
      </c>
      <c r="J19" s="426" t="s">
        <v>68</v>
      </c>
      <c r="K19" s="426" t="s">
        <v>69</v>
      </c>
    </row>
    <row r="20" spans="1:11" ht="15" x14ac:dyDescent="0.2">
      <c r="A20" s="1">
        <v>20140028</v>
      </c>
      <c r="B20" s="426" t="s">
        <v>55</v>
      </c>
      <c r="C20" s="427">
        <v>3139913775</v>
      </c>
      <c r="D20" s="427" t="s">
        <v>57</v>
      </c>
      <c r="E20" s="428">
        <v>399041.69</v>
      </c>
      <c r="F20" s="429">
        <v>41837</v>
      </c>
      <c r="G20" s="430">
        <v>2014</v>
      </c>
      <c r="H20" s="431" t="s">
        <v>58</v>
      </c>
      <c r="I20" s="426" t="s">
        <v>59</v>
      </c>
      <c r="J20" s="426" t="s">
        <v>59</v>
      </c>
      <c r="K20" s="426" t="s">
        <v>60</v>
      </c>
    </row>
    <row r="21" spans="1:11" ht="15" x14ac:dyDescent="0.2">
      <c r="A21" s="1">
        <v>20140033</v>
      </c>
      <c r="B21" s="426" t="s">
        <v>13</v>
      </c>
      <c r="C21" s="427">
        <v>729471283</v>
      </c>
      <c r="D21" s="427" t="s">
        <v>25</v>
      </c>
      <c r="E21" s="428">
        <v>8505.6200000000008</v>
      </c>
      <c r="F21" s="429">
        <v>41835</v>
      </c>
      <c r="G21" s="430">
        <v>2014</v>
      </c>
      <c r="H21" s="431" t="s">
        <v>49</v>
      </c>
      <c r="I21" s="426" t="s">
        <v>50</v>
      </c>
      <c r="J21" s="426" t="s">
        <v>50</v>
      </c>
      <c r="K21" s="426" t="s">
        <v>51</v>
      </c>
    </row>
    <row r="22" spans="1:11" ht="15" x14ac:dyDescent="0.2">
      <c r="A22" s="1">
        <v>20140034</v>
      </c>
      <c r="B22" s="426" t="s">
        <v>52</v>
      </c>
      <c r="C22" s="427">
        <v>567947729</v>
      </c>
      <c r="D22" s="427" t="s">
        <v>53</v>
      </c>
      <c r="E22" s="428">
        <v>46735.53</v>
      </c>
      <c r="F22" s="429">
        <v>41835</v>
      </c>
      <c r="G22" s="430">
        <v>2014</v>
      </c>
      <c r="H22" s="431" t="s">
        <v>49</v>
      </c>
      <c r="I22" s="426" t="s">
        <v>50</v>
      </c>
      <c r="J22" s="426" t="s">
        <v>50</v>
      </c>
      <c r="K22" s="426" t="s">
        <v>51</v>
      </c>
    </row>
    <row r="23" spans="1:11" ht="15" x14ac:dyDescent="0.2">
      <c r="A23" s="1">
        <v>20140035</v>
      </c>
      <c r="B23" s="426" t="s">
        <v>52</v>
      </c>
      <c r="C23" s="427">
        <v>62947498</v>
      </c>
      <c r="D23" s="427" t="s">
        <v>29</v>
      </c>
      <c r="E23" s="428">
        <v>19646.62</v>
      </c>
      <c r="F23" s="429">
        <v>41841</v>
      </c>
      <c r="G23" s="430">
        <v>2014</v>
      </c>
      <c r="H23" s="431" t="s">
        <v>49</v>
      </c>
      <c r="I23" s="426" t="s">
        <v>50</v>
      </c>
      <c r="J23" s="426" t="s">
        <v>50</v>
      </c>
      <c r="K23" s="426" t="s">
        <v>51</v>
      </c>
    </row>
    <row r="24" spans="1:11" ht="15" x14ac:dyDescent="0.2">
      <c r="A24" s="1">
        <v>20140036</v>
      </c>
      <c r="B24" s="426" t="s">
        <v>52</v>
      </c>
      <c r="C24" s="427">
        <v>367947333</v>
      </c>
      <c r="D24" s="427" t="s">
        <v>54</v>
      </c>
      <c r="E24" s="428">
        <v>95165.49</v>
      </c>
      <c r="F24" s="429">
        <v>41835</v>
      </c>
      <c r="G24" s="430">
        <v>2014</v>
      </c>
      <c r="H24" s="431" t="s">
        <v>49</v>
      </c>
      <c r="I24" s="426" t="s">
        <v>50</v>
      </c>
      <c r="J24" s="426" t="s">
        <v>50</v>
      </c>
      <c r="K24" s="426" t="s">
        <v>51</v>
      </c>
    </row>
    <row r="25" spans="1:11" ht="15" x14ac:dyDescent="0.2">
      <c r="A25" s="1">
        <v>20140037</v>
      </c>
      <c r="B25" s="426" t="s">
        <v>52</v>
      </c>
      <c r="C25" s="427">
        <v>525947653</v>
      </c>
      <c r="D25" s="427" t="s">
        <v>31</v>
      </c>
      <c r="E25" s="428">
        <v>10371.67</v>
      </c>
      <c r="F25" s="429">
        <v>41835</v>
      </c>
      <c r="G25" s="430">
        <v>2014</v>
      </c>
      <c r="H25" s="431" t="s">
        <v>49</v>
      </c>
      <c r="I25" s="426" t="s">
        <v>50</v>
      </c>
      <c r="J25" s="426" t="s">
        <v>50</v>
      </c>
      <c r="K25" s="426" t="s">
        <v>51</v>
      </c>
    </row>
    <row r="26" spans="1:11" ht="15" x14ac:dyDescent="0.2">
      <c r="A26" s="1">
        <v>20140038</v>
      </c>
      <c r="B26" s="426" t="s">
        <v>52</v>
      </c>
      <c r="C26" s="427">
        <v>62947986</v>
      </c>
      <c r="D26" s="427" t="s">
        <v>20</v>
      </c>
      <c r="E26" s="428">
        <v>41087.730000000003</v>
      </c>
      <c r="F26" s="429">
        <v>41835</v>
      </c>
      <c r="G26" s="430">
        <v>2014</v>
      </c>
      <c r="H26" s="431" t="s">
        <v>49</v>
      </c>
      <c r="I26" s="426" t="s">
        <v>50</v>
      </c>
      <c r="J26" s="426" t="s">
        <v>50</v>
      </c>
      <c r="K26" s="426" t="s">
        <v>51</v>
      </c>
    </row>
    <row r="27" spans="1:11" ht="15" x14ac:dyDescent="0.2">
      <c r="A27" s="1">
        <v>20140039</v>
      </c>
      <c r="B27" s="426" t="s">
        <v>52</v>
      </c>
      <c r="C27" s="427">
        <v>22394711</v>
      </c>
      <c r="D27" s="427" t="s">
        <v>32</v>
      </c>
      <c r="E27" s="428">
        <v>6646.87</v>
      </c>
      <c r="F27" s="429">
        <v>41835</v>
      </c>
      <c r="G27" s="430">
        <v>2014</v>
      </c>
      <c r="H27" s="431" t="s">
        <v>49</v>
      </c>
      <c r="I27" s="426" t="s">
        <v>50</v>
      </c>
      <c r="J27" s="426" t="s">
        <v>50</v>
      </c>
      <c r="K27" s="426" t="s">
        <v>51</v>
      </c>
    </row>
    <row r="28" spans="1:11" ht="15" x14ac:dyDescent="0.2">
      <c r="A28" s="1">
        <v>20140040</v>
      </c>
      <c r="B28" s="426" t="s">
        <v>52</v>
      </c>
      <c r="C28" s="427">
        <v>62947163</v>
      </c>
      <c r="D28" s="427" t="s">
        <v>19</v>
      </c>
      <c r="E28" s="428">
        <v>102368.29</v>
      </c>
      <c r="F28" s="429">
        <v>41835</v>
      </c>
      <c r="G28" s="430">
        <v>2014</v>
      </c>
      <c r="H28" s="431" t="s">
        <v>49</v>
      </c>
      <c r="I28" s="426" t="s">
        <v>50</v>
      </c>
      <c r="J28" s="426" t="s">
        <v>50</v>
      </c>
      <c r="K28" s="426" t="s">
        <v>51</v>
      </c>
    </row>
    <row r="29" spans="1:11" ht="15" x14ac:dyDescent="0.2">
      <c r="A29" s="1">
        <v>20140041</v>
      </c>
      <c r="B29" s="426" t="s">
        <v>13</v>
      </c>
      <c r="C29" s="427">
        <v>629471893</v>
      </c>
      <c r="D29" s="427" t="s">
        <v>26</v>
      </c>
      <c r="E29" s="428">
        <v>8610.2900000000009</v>
      </c>
      <c r="F29" s="429">
        <v>41835</v>
      </c>
      <c r="G29" s="430">
        <v>2014</v>
      </c>
      <c r="H29" s="431" t="s">
        <v>49</v>
      </c>
      <c r="I29" s="426" t="s">
        <v>50</v>
      </c>
      <c r="J29" s="426" t="s">
        <v>50</v>
      </c>
      <c r="K29" s="426" t="s">
        <v>51</v>
      </c>
    </row>
    <row r="30" spans="1:11" ht="15" x14ac:dyDescent="0.2">
      <c r="A30" s="1">
        <v>20140042</v>
      </c>
      <c r="B30" s="426" t="s">
        <v>13</v>
      </c>
      <c r="C30" s="427">
        <v>629471974</v>
      </c>
      <c r="D30" s="427" t="s">
        <v>28</v>
      </c>
      <c r="E30" s="428">
        <v>19622.509999999998</v>
      </c>
      <c r="F30" s="429">
        <v>41835</v>
      </c>
      <c r="G30" s="430">
        <v>2014</v>
      </c>
      <c r="H30" s="431" t="s">
        <v>49</v>
      </c>
      <c r="I30" s="426" t="s">
        <v>50</v>
      </c>
      <c r="J30" s="426" t="s">
        <v>50</v>
      </c>
      <c r="K30" s="426" t="s">
        <v>51</v>
      </c>
    </row>
    <row r="31" spans="1:11" ht="15" x14ac:dyDescent="0.2">
      <c r="A31" s="1">
        <v>20140043</v>
      </c>
      <c r="B31" s="426" t="s">
        <v>13</v>
      </c>
      <c r="C31" s="427">
        <v>62947259</v>
      </c>
      <c r="D31" s="427" t="s">
        <v>27</v>
      </c>
      <c r="E31" s="428">
        <v>10131.219999999999</v>
      </c>
      <c r="F31" s="429">
        <v>41835</v>
      </c>
      <c r="G31" s="430">
        <v>2014</v>
      </c>
      <c r="H31" s="431" t="s">
        <v>49</v>
      </c>
      <c r="I31" s="426" t="s">
        <v>50</v>
      </c>
      <c r="J31" s="426" t="s">
        <v>50</v>
      </c>
      <c r="K31" s="426" t="s">
        <v>51</v>
      </c>
    </row>
    <row r="32" spans="1:11" ht="15" x14ac:dyDescent="0.2">
      <c r="A32" s="1">
        <v>20140044</v>
      </c>
      <c r="B32" s="426" t="s">
        <v>13</v>
      </c>
      <c r="C32" s="427">
        <v>62947523</v>
      </c>
      <c r="D32" s="427" t="s">
        <v>30</v>
      </c>
      <c r="E32" s="428">
        <v>7706.18</v>
      </c>
      <c r="F32" s="429">
        <v>41835</v>
      </c>
      <c r="G32" s="430">
        <v>2014</v>
      </c>
      <c r="H32" s="431" t="s">
        <v>49</v>
      </c>
      <c r="I32" s="426" t="s">
        <v>50</v>
      </c>
      <c r="J32" s="426" t="s">
        <v>50</v>
      </c>
      <c r="K32" s="426" t="s">
        <v>51</v>
      </c>
    </row>
    <row r="33" spans="1:11" ht="15" x14ac:dyDescent="0.2">
      <c r="A33" s="1">
        <v>20140047</v>
      </c>
      <c r="B33" s="426" t="s">
        <v>70</v>
      </c>
      <c r="C33" s="427">
        <v>262647436</v>
      </c>
      <c r="D33" s="427" t="s">
        <v>71</v>
      </c>
      <c r="E33" s="428">
        <v>6666.67</v>
      </c>
      <c r="F33" s="429">
        <v>41849</v>
      </c>
      <c r="G33" s="430">
        <v>2014</v>
      </c>
      <c r="H33" s="431" t="s">
        <v>72</v>
      </c>
      <c r="I33" s="426" t="s">
        <v>73</v>
      </c>
      <c r="J33" s="426" t="s">
        <v>73</v>
      </c>
      <c r="K33" s="426" t="s">
        <v>74</v>
      </c>
    </row>
    <row r="34" spans="1:11" ht="15" x14ac:dyDescent="0.2">
      <c r="A34" s="1">
        <v>20140048</v>
      </c>
      <c r="B34" s="426" t="s">
        <v>70</v>
      </c>
      <c r="C34" s="427">
        <v>26264743221</v>
      </c>
      <c r="D34" s="427" t="s">
        <v>75</v>
      </c>
      <c r="E34" s="428">
        <v>6666.67</v>
      </c>
      <c r="F34" s="429">
        <v>41849</v>
      </c>
      <c r="G34" s="430">
        <v>2014</v>
      </c>
      <c r="H34" s="431" t="s">
        <v>72</v>
      </c>
      <c r="I34" s="426" t="s">
        <v>73</v>
      </c>
      <c r="J34" s="426" t="s">
        <v>73</v>
      </c>
      <c r="K34" s="426" t="s">
        <v>74</v>
      </c>
    </row>
    <row r="35" spans="1:11" ht="15" x14ac:dyDescent="0.2">
      <c r="A35" s="1">
        <v>20140049</v>
      </c>
      <c r="B35" s="426" t="s">
        <v>110</v>
      </c>
      <c r="C35" s="427">
        <v>262647436</v>
      </c>
      <c r="D35" s="427" t="s">
        <v>71</v>
      </c>
      <c r="E35" s="428">
        <v>53333.33</v>
      </c>
      <c r="F35" s="429">
        <v>41885</v>
      </c>
      <c r="G35" s="430">
        <v>2014</v>
      </c>
      <c r="H35" s="431" t="s">
        <v>111</v>
      </c>
      <c r="I35" s="426" t="s">
        <v>112</v>
      </c>
      <c r="J35" s="426" t="s">
        <v>112</v>
      </c>
      <c r="K35" s="426" t="s">
        <v>113</v>
      </c>
    </row>
    <row r="36" spans="1:11" ht="15" x14ac:dyDescent="0.2">
      <c r="A36" s="1">
        <v>20140050</v>
      </c>
      <c r="B36" s="426" t="s">
        <v>110</v>
      </c>
      <c r="C36" s="427">
        <v>26264743221</v>
      </c>
      <c r="D36" s="427" t="s">
        <v>75</v>
      </c>
      <c r="E36" s="428">
        <v>49422.06</v>
      </c>
      <c r="F36" s="429">
        <v>41904</v>
      </c>
      <c r="G36" s="430">
        <v>2014</v>
      </c>
      <c r="H36" s="431" t="s">
        <v>111</v>
      </c>
      <c r="I36" s="426" t="s">
        <v>112</v>
      </c>
      <c r="J36" s="426" t="s">
        <v>112</v>
      </c>
      <c r="K36" s="426" t="s">
        <v>113</v>
      </c>
    </row>
    <row r="37" spans="1:11" ht="15" x14ac:dyDescent="0.2">
      <c r="A37" s="1">
        <v>20140051</v>
      </c>
      <c r="B37" s="426" t="s">
        <v>61</v>
      </c>
      <c r="C37" s="427">
        <v>16177311</v>
      </c>
      <c r="D37" s="427" t="s">
        <v>62</v>
      </c>
      <c r="E37" s="428">
        <v>181137.96</v>
      </c>
      <c r="F37" s="429">
        <v>41837</v>
      </c>
      <c r="G37" s="430">
        <v>2014</v>
      </c>
      <c r="H37" s="431" t="s">
        <v>63</v>
      </c>
      <c r="I37" s="426" t="s">
        <v>64</v>
      </c>
      <c r="J37" s="426" t="s">
        <v>64</v>
      </c>
      <c r="K37" s="426" t="s">
        <v>60</v>
      </c>
    </row>
    <row r="38" spans="1:11" ht="15" x14ac:dyDescent="0.2">
      <c r="A38" s="1">
        <v>20140054</v>
      </c>
      <c r="B38" s="426" t="s">
        <v>76</v>
      </c>
      <c r="C38" s="427">
        <v>261333794</v>
      </c>
      <c r="D38" s="427" t="s">
        <v>77</v>
      </c>
      <c r="E38" s="428">
        <v>22222.22</v>
      </c>
      <c r="F38" s="429">
        <v>41849</v>
      </c>
      <c r="G38" s="430">
        <v>2014</v>
      </c>
      <c r="H38" s="431" t="s">
        <v>72</v>
      </c>
      <c r="I38" s="426" t="s">
        <v>73</v>
      </c>
      <c r="J38" s="426" t="s">
        <v>73</v>
      </c>
      <c r="K38" s="426" t="s">
        <v>74</v>
      </c>
    </row>
    <row r="39" spans="1:11" ht="15" x14ac:dyDescent="0.2">
      <c r="A39" s="1">
        <v>20140059</v>
      </c>
      <c r="B39" s="426" t="s">
        <v>76</v>
      </c>
      <c r="C39" s="427">
        <v>261333794</v>
      </c>
      <c r="D39" s="427" t="s">
        <v>77</v>
      </c>
      <c r="E39" s="428">
        <v>177777.78</v>
      </c>
      <c r="F39" s="429">
        <v>41885</v>
      </c>
      <c r="G39" s="430">
        <v>2014</v>
      </c>
      <c r="H39" s="431" t="s">
        <v>111</v>
      </c>
      <c r="I39" s="426" t="s">
        <v>112</v>
      </c>
      <c r="J39" s="426" t="s">
        <v>112</v>
      </c>
      <c r="K39" s="426" t="s">
        <v>113</v>
      </c>
    </row>
    <row r="40" spans="1:11" ht="30" x14ac:dyDescent="0.2">
      <c r="A40" s="1">
        <v>20140060</v>
      </c>
      <c r="B40" s="426" t="s">
        <v>78</v>
      </c>
      <c r="C40" s="427">
        <v>626275973</v>
      </c>
      <c r="D40" s="427" t="s">
        <v>79</v>
      </c>
      <c r="E40" s="428">
        <v>60000</v>
      </c>
      <c r="F40" s="429">
        <v>41849</v>
      </c>
      <c r="G40" s="430">
        <v>2014</v>
      </c>
      <c r="H40" s="431" t="s">
        <v>80</v>
      </c>
      <c r="I40" s="426" t="s">
        <v>81</v>
      </c>
      <c r="J40" s="426" t="s">
        <v>81</v>
      </c>
      <c r="K40" s="426" t="s">
        <v>82</v>
      </c>
    </row>
    <row r="41" spans="1:11" ht="30" x14ac:dyDescent="0.2">
      <c r="A41" s="1">
        <v>20140061</v>
      </c>
      <c r="B41" s="426" t="s">
        <v>83</v>
      </c>
      <c r="C41" s="427">
        <v>626972299</v>
      </c>
      <c r="D41" s="427" t="s">
        <v>84</v>
      </c>
      <c r="E41" s="428">
        <v>192000</v>
      </c>
      <c r="F41" s="429">
        <v>41849</v>
      </c>
      <c r="G41" s="430">
        <v>2014</v>
      </c>
      <c r="H41" s="431" t="s">
        <v>80</v>
      </c>
      <c r="I41" s="426" t="s">
        <v>81</v>
      </c>
      <c r="J41" s="426" t="s">
        <v>81</v>
      </c>
      <c r="K41" s="426" t="s">
        <v>82</v>
      </c>
    </row>
    <row r="42" spans="1:11" ht="30" x14ac:dyDescent="0.2">
      <c r="A42" s="1">
        <v>20140062</v>
      </c>
      <c r="B42" s="426" t="s">
        <v>38</v>
      </c>
      <c r="C42" s="427">
        <v>6232213687</v>
      </c>
      <c r="D42" s="427" t="s">
        <v>40</v>
      </c>
      <c r="E42" s="428">
        <v>80000</v>
      </c>
      <c r="F42" s="429">
        <v>41869</v>
      </c>
      <c r="G42" s="430">
        <v>2014</v>
      </c>
      <c r="H42" s="431" t="s">
        <v>92</v>
      </c>
      <c r="I42" s="426" t="s">
        <v>93</v>
      </c>
      <c r="J42" s="426" t="s">
        <v>93</v>
      </c>
      <c r="K42" s="426" t="s">
        <v>94</v>
      </c>
    </row>
    <row r="43" spans="1:11" ht="15" x14ac:dyDescent="0.2">
      <c r="A43" s="1">
        <v>20140069</v>
      </c>
      <c r="B43" s="426" t="s">
        <v>87</v>
      </c>
      <c r="C43" s="427">
        <v>9152364</v>
      </c>
      <c r="D43" s="427" t="s">
        <v>88</v>
      </c>
      <c r="E43" s="428">
        <v>382560.67</v>
      </c>
      <c r="F43" s="429">
        <v>41862</v>
      </c>
      <c r="G43" s="430">
        <v>2014</v>
      </c>
      <c r="H43" s="431" t="s">
        <v>89</v>
      </c>
      <c r="I43" s="426" t="s">
        <v>90</v>
      </c>
      <c r="J43" s="426" t="s">
        <v>90</v>
      </c>
      <c r="K43" s="426" t="s">
        <v>91</v>
      </c>
    </row>
    <row r="44" spans="1:11" ht="30" x14ac:dyDescent="0.2">
      <c r="A44" s="1">
        <v>20140072</v>
      </c>
      <c r="B44" s="426" t="s">
        <v>38</v>
      </c>
      <c r="C44" s="427">
        <v>6232213687</v>
      </c>
      <c r="D44" s="427" t="s">
        <v>40</v>
      </c>
      <c r="E44" s="428">
        <v>399639.14</v>
      </c>
      <c r="F44" s="429">
        <v>41857</v>
      </c>
      <c r="G44" s="430">
        <v>2014</v>
      </c>
      <c r="H44" s="431" t="s">
        <v>85</v>
      </c>
      <c r="I44" s="426" t="s">
        <v>86</v>
      </c>
      <c r="J44" s="426" t="s">
        <v>86</v>
      </c>
      <c r="K44" s="426" t="s">
        <v>82</v>
      </c>
    </row>
    <row r="45" spans="1:11" ht="30" x14ac:dyDescent="0.2">
      <c r="A45" s="1">
        <v>20140073</v>
      </c>
      <c r="B45" s="426" t="s">
        <v>65</v>
      </c>
      <c r="C45" s="427">
        <v>313754867</v>
      </c>
      <c r="D45" s="427" t="s">
        <v>66</v>
      </c>
      <c r="E45" s="428">
        <v>33333.33</v>
      </c>
      <c r="F45" s="429">
        <v>41886</v>
      </c>
      <c r="G45" s="430">
        <v>2014</v>
      </c>
      <c r="H45" s="431" t="s">
        <v>114</v>
      </c>
      <c r="I45" s="426" t="s">
        <v>115</v>
      </c>
      <c r="J45" s="426" t="s">
        <v>115</v>
      </c>
      <c r="K45" s="426" t="s">
        <v>69</v>
      </c>
    </row>
    <row r="46" spans="1:11" ht="15" x14ac:dyDescent="0.2">
      <c r="A46" s="1">
        <v>20140075</v>
      </c>
      <c r="B46" s="426" t="s">
        <v>100</v>
      </c>
      <c r="C46" s="427">
        <v>621946845</v>
      </c>
      <c r="D46" s="427" t="s">
        <v>101</v>
      </c>
      <c r="E46" s="428">
        <v>370257.77</v>
      </c>
      <c r="F46" s="429">
        <v>41878</v>
      </c>
      <c r="G46" s="430">
        <v>2014</v>
      </c>
      <c r="H46" s="431" t="s">
        <v>102</v>
      </c>
      <c r="I46" s="426" t="s">
        <v>103</v>
      </c>
      <c r="J46" s="426" t="s">
        <v>103</v>
      </c>
      <c r="K46" s="426" t="s">
        <v>104</v>
      </c>
    </row>
    <row r="47" spans="1:11" ht="15" x14ac:dyDescent="0.2">
      <c r="A47" s="1">
        <v>20140076</v>
      </c>
      <c r="B47" s="426" t="s">
        <v>120</v>
      </c>
      <c r="C47" s="427">
        <v>16522131</v>
      </c>
      <c r="D47" s="427" t="s">
        <v>121</v>
      </c>
      <c r="E47" s="428">
        <v>4544.4399999999996</v>
      </c>
      <c r="F47" s="429">
        <v>41906</v>
      </c>
      <c r="G47" s="430">
        <v>2014</v>
      </c>
      <c r="H47" s="431" t="s">
        <v>122</v>
      </c>
      <c r="I47" s="426" t="s">
        <v>123</v>
      </c>
      <c r="J47" s="426" t="s">
        <v>123</v>
      </c>
      <c r="K47" s="426" t="s">
        <v>124</v>
      </c>
    </row>
    <row r="48" spans="1:11" ht="15" x14ac:dyDescent="0.2">
      <c r="A48" s="1">
        <v>20140077</v>
      </c>
      <c r="B48" s="426" t="s">
        <v>125</v>
      </c>
      <c r="C48" s="427">
        <v>22312248</v>
      </c>
      <c r="D48" s="427" t="s">
        <v>126</v>
      </c>
      <c r="E48" s="428">
        <v>2977.78</v>
      </c>
      <c r="F48" s="429">
        <v>41906</v>
      </c>
      <c r="G48" s="430">
        <v>2014</v>
      </c>
      <c r="H48" s="431" t="s">
        <v>122</v>
      </c>
      <c r="I48" s="426" t="s">
        <v>123</v>
      </c>
      <c r="J48" s="426" t="s">
        <v>123</v>
      </c>
      <c r="K48" s="426" t="s">
        <v>124</v>
      </c>
    </row>
    <row r="49" spans="1:11" ht="15" x14ac:dyDescent="0.2">
      <c r="A49" s="1">
        <v>20140084</v>
      </c>
      <c r="B49" s="426" t="s">
        <v>105</v>
      </c>
      <c r="C49" s="427">
        <v>12315478</v>
      </c>
      <c r="D49" s="427" t="s">
        <v>106</v>
      </c>
      <c r="E49" s="428">
        <v>306523.78000000003</v>
      </c>
      <c r="F49" s="429">
        <v>41884</v>
      </c>
      <c r="G49" s="430">
        <v>2014</v>
      </c>
      <c r="H49" s="431" t="s">
        <v>107</v>
      </c>
      <c r="I49" s="426" t="s">
        <v>108</v>
      </c>
      <c r="J49" s="426" t="s">
        <v>108</v>
      </c>
      <c r="K49" s="426" t="s">
        <v>109</v>
      </c>
    </row>
    <row r="50" spans="1:11" ht="15" x14ac:dyDescent="0.2">
      <c r="A50" s="1">
        <v>20140085</v>
      </c>
      <c r="B50" s="426" t="s">
        <v>13</v>
      </c>
      <c r="C50" s="427">
        <v>729471283</v>
      </c>
      <c r="D50" s="427" t="s">
        <v>25</v>
      </c>
      <c r="E50" s="428">
        <v>2718.82</v>
      </c>
      <c r="F50" s="429">
        <v>41877</v>
      </c>
      <c r="G50" s="430">
        <v>2014</v>
      </c>
      <c r="H50" s="431" t="s">
        <v>97</v>
      </c>
      <c r="I50" s="426" t="s">
        <v>98</v>
      </c>
      <c r="J50" s="426" t="s">
        <v>98</v>
      </c>
      <c r="K50" s="426" t="s">
        <v>99</v>
      </c>
    </row>
    <row r="51" spans="1:11" ht="15" x14ac:dyDescent="0.2">
      <c r="A51" s="1">
        <v>20140086</v>
      </c>
      <c r="B51" s="426" t="s">
        <v>13</v>
      </c>
      <c r="C51" s="427">
        <v>567947729</v>
      </c>
      <c r="D51" s="427" t="s">
        <v>53</v>
      </c>
      <c r="E51" s="428">
        <v>43227.56</v>
      </c>
      <c r="F51" s="429">
        <v>41877</v>
      </c>
      <c r="G51" s="430">
        <v>2014</v>
      </c>
      <c r="H51" s="431" t="s">
        <v>97</v>
      </c>
      <c r="I51" s="426" t="s">
        <v>98</v>
      </c>
      <c r="J51" s="426" t="s">
        <v>98</v>
      </c>
      <c r="K51" s="426" t="s">
        <v>99</v>
      </c>
    </row>
    <row r="52" spans="1:11" ht="15" x14ac:dyDescent="0.2">
      <c r="A52" s="1">
        <v>20140087</v>
      </c>
      <c r="B52" s="426" t="s">
        <v>13</v>
      </c>
      <c r="C52" s="427">
        <v>62947498</v>
      </c>
      <c r="D52" s="427" t="s">
        <v>29</v>
      </c>
      <c r="E52" s="428">
        <v>17547.12</v>
      </c>
      <c r="F52" s="429">
        <v>41877</v>
      </c>
      <c r="G52" s="430">
        <v>2014</v>
      </c>
      <c r="H52" s="431" t="s">
        <v>97</v>
      </c>
      <c r="I52" s="426" t="s">
        <v>98</v>
      </c>
      <c r="J52" s="426" t="s">
        <v>98</v>
      </c>
      <c r="K52" s="426" t="s">
        <v>99</v>
      </c>
    </row>
    <row r="53" spans="1:11" ht="15" x14ac:dyDescent="0.2">
      <c r="A53" s="1">
        <v>20140088</v>
      </c>
      <c r="B53" s="426" t="s">
        <v>13</v>
      </c>
      <c r="C53" s="427">
        <v>367947333</v>
      </c>
      <c r="D53" s="427" t="s">
        <v>54</v>
      </c>
      <c r="E53" s="428">
        <v>93302.41</v>
      </c>
      <c r="F53" s="429">
        <v>41877</v>
      </c>
      <c r="G53" s="430">
        <v>2014</v>
      </c>
      <c r="H53" s="431" t="s">
        <v>97</v>
      </c>
      <c r="I53" s="426" t="s">
        <v>98</v>
      </c>
      <c r="J53" s="426" t="s">
        <v>98</v>
      </c>
      <c r="K53" s="426" t="s">
        <v>99</v>
      </c>
    </row>
    <row r="54" spans="1:11" ht="15" x14ac:dyDescent="0.2">
      <c r="A54" s="1">
        <v>20140089</v>
      </c>
      <c r="B54" s="426" t="s">
        <v>13</v>
      </c>
      <c r="C54" s="427">
        <v>525947653</v>
      </c>
      <c r="D54" s="427" t="s">
        <v>31</v>
      </c>
      <c r="E54" s="428">
        <v>9634.2099999999991</v>
      </c>
      <c r="F54" s="429">
        <v>41877</v>
      </c>
      <c r="G54" s="430">
        <v>2014</v>
      </c>
      <c r="H54" s="431" t="s">
        <v>97</v>
      </c>
      <c r="I54" s="426" t="s">
        <v>98</v>
      </c>
      <c r="J54" s="426" t="s">
        <v>98</v>
      </c>
      <c r="K54" s="426" t="s">
        <v>99</v>
      </c>
    </row>
    <row r="55" spans="1:11" ht="15" x14ac:dyDescent="0.2">
      <c r="A55" s="1">
        <v>20140090</v>
      </c>
      <c r="B55" s="426" t="s">
        <v>13</v>
      </c>
      <c r="C55" s="427">
        <v>22394711</v>
      </c>
      <c r="D55" s="427" t="s">
        <v>32</v>
      </c>
      <c r="E55" s="428">
        <v>11539.89</v>
      </c>
      <c r="F55" s="429">
        <v>41877</v>
      </c>
      <c r="G55" s="430">
        <v>2014</v>
      </c>
      <c r="H55" s="431" t="s">
        <v>97</v>
      </c>
      <c r="I55" s="426" t="s">
        <v>98</v>
      </c>
      <c r="J55" s="426" t="s">
        <v>98</v>
      </c>
      <c r="K55" s="426" t="s">
        <v>99</v>
      </c>
    </row>
    <row r="56" spans="1:11" ht="15" x14ac:dyDescent="0.2">
      <c r="A56" s="1">
        <v>20140091</v>
      </c>
      <c r="B56" s="426" t="s">
        <v>13</v>
      </c>
      <c r="C56" s="427">
        <v>629471893</v>
      </c>
      <c r="D56" s="427" t="s">
        <v>26</v>
      </c>
      <c r="E56" s="428">
        <v>8229.2999999999993</v>
      </c>
      <c r="F56" s="429">
        <v>41878</v>
      </c>
      <c r="G56" s="430">
        <v>2014</v>
      </c>
      <c r="H56" s="431" t="s">
        <v>97</v>
      </c>
      <c r="I56" s="426" t="s">
        <v>98</v>
      </c>
      <c r="J56" s="426" t="s">
        <v>98</v>
      </c>
      <c r="K56" s="426" t="s">
        <v>99</v>
      </c>
    </row>
    <row r="57" spans="1:11" ht="15" x14ac:dyDescent="0.2">
      <c r="A57" s="1">
        <v>20140092</v>
      </c>
      <c r="B57" s="426" t="s">
        <v>13</v>
      </c>
      <c r="C57" s="427">
        <v>629471974</v>
      </c>
      <c r="D57" s="427" t="s">
        <v>28</v>
      </c>
      <c r="E57" s="428">
        <v>17176.990000000002</v>
      </c>
      <c r="F57" s="429">
        <v>41878</v>
      </c>
      <c r="G57" s="430">
        <v>2014</v>
      </c>
      <c r="H57" s="431" t="s">
        <v>97</v>
      </c>
      <c r="I57" s="426" t="s">
        <v>98</v>
      </c>
      <c r="J57" s="426" t="s">
        <v>98</v>
      </c>
      <c r="K57" s="426" t="s">
        <v>99</v>
      </c>
    </row>
    <row r="58" spans="1:11" ht="15" x14ac:dyDescent="0.2">
      <c r="A58" s="1">
        <v>20140093</v>
      </c>
      <c r="B58" s="426" t="s">
        <v>13</v>
      </c>
      <c r="C58" s="427">
        <v>62947259</v>
      </c>
      <c r="D58" s="427" t="s">
        <v>27</v>
      </c>
      <c r="E58" s="428">
        <v>8778.5</v>
      </c>
      <c r="F58" s="429">
        <v>41878</v>
      </c>
      <c r="G58" s="430">
        <v>2014</v>
      </c>
      <c r="H58" s="431" t="s">
        <v>97</v>
      </c>
      <c r="I58" s="426" t="s">
        <v>98</v>
      </c>
      <c r="J58" s="426" t="s">
        <v>98</v>
      </c>
      <c r="K58" s="426" t="s">
        <v>99</v>
      </c>
    </row>
    <row r="59" spans="1:11" ht="15" x14ac:dyDescent="0.2">
      <c r="A59" s="1">
        <v>20140094</v>
      </c>
      <c r="B59" s="426" t="s">
        <v>13</v>
      </c>
      <c r="C59" s="427">
        <v>62947523</v>
      </c>
      <c r="D59" s="427" t="s">
        <v>30</v>
      </c>
      <c r="E59" s="428">
        <v>7011.46</v>
      </c>
      <c r="F59" s="429">
        <v>41878</v>
      </c>
      <c r="G59" s="430">
        <v>2014</v>
      </c>
      <c r="H59" s="431" t="s">
        <v>97</v>
      </c>
      <c r="I59" s="426" t="s">
        <v>98</v>
      </c>
      <c r="J59" s="426" t="s">
        <v>98</v>
      </c>
      <c r="K59" s="426" t="s">
        <v>99</v>
      </c>
    </row>
    <row r="60" spans="1:11" ht="15" x14ac:dyDescent="0.2">
      <c r="A60" s="1">
        <v>20140095</v>
      </c>
      <c r="B60" s="426" t="s">
        <v>131</v>
      </c>
      <c r="C60" s="427">
        <v>4523333231</v>
      </c>
      <c r="D60" s="427" t="s">
        <v>132</v>
      </c>
      <c r="E60" s="428">
        <v>28896.67</v>
      </c>
      <c r="F60" s="429">
        <v>41907</v>
      </c>
      <c r="G60" s="430">
        <v>2014</v>
      </c>
      <c r="H60" s="431" t="s">
        <v>133</v>
      </c>
      <c r="I60" s="426" t="s">
        <v>134</v>
      </c>
      <c r="J60" s="426" t="s">
        <v>134</v>
      </c>
      <c r="K60" s="426" t="s">
        <v>135</v>
      </c>
    </row>
    <row r="61" spans="1:11" ht="15" x14ac:dyDescent="0.2">
      <c r="A61" s="1">
        <v>20140097</v>
      </c>
      <c r="B61" s="426" t="s">
        <v>136</v>
      </c>
      <c r="C61" s="427">
        <v>4522193531</v>
      </c>
      <c r="D61" s="427" t="s">
        <v>137</v>
      </c>
      <c r="E61" s="428">
        <v>15526.67</v>
      </c>
      <c r="F61" s="429">
        <v>41907</v>
      </c>
      <c r="G61" s="430">
        <v>2014</v>
      </c>
      <c r="H61" s="431" t="s">
        <v>133</v>
      </c>
      <c r="I61" s="426" t="s">
        <v>134</v>
      </c>
      <c r="J61" s="426" t="s">
        <v>134</v>
      </c>
      <c r="K61" s="426" t="s">
        <v>135</v>
      </c>
    </row>
    <row r="62" spans="1:11" ht="30" x14ac:dyDescent="0.2">
      <c r="A62" s="1">
        <v>20140098</v>
      </c>
      <c r="B62" s="426" t="s">
        <v>95</v>
      </c>
      <c r="C62" s="427">
        <v>74683279</v>
      </c>
      <c r="D62" s="427" t="s">
        <v>96</v>
      </c>
      <c r="E62" s="428">
        <v>129988.42</v>
      </c>
      <c r="F62" s="429">
        <v>41871</v>
      </c>
      <c r="G62" s="430">
        <v>2014</v>
      </c>
      <c r="H62" s="431" t="s">
        <v>92</v>
      </c>
      <c r="I62" s="426" t="s">
        <v>93</v>
      </c>
      <c r="J62" s="426" t="s">
        <v>93</v>
      </c>
      <c r="K62" s="426" t="s">
        <v>94</v>
      </c>
    </row>
    <row r="63" spans="1:11" ht="45" x14ac:dyDescent="0.2">
      <c r="A63" s="1">
        <v>20140102</v>
      </c>
      <c r="B63" s="426" t="s">
        <v>116</v>
      </c>
      <c r="C63" s="427">
        <v>624443711</v>
      </c>
      <c r="D63" s="427" t="s">
        <v>117</v>
      </c>
      <c r="E63" s="428">
        <v>132899.69</v>
      </c>
      <c r="F63" s="429">
        <v>41904</v>
      </c>
      <c r="G63" s="430">
        <v>2014</v>
      </c>
      <c r="H63" s="431" t="s">
        <v>118</v>
      </c>
      <c r="I63" s="426" t="s">
        <v>119</v>
      </c>
      <c r="J63" s="426" t="s">
        <v>119</v>
      </c>
      <c r="K63" s="426" t="s">
        <v>82</v>
      </c>
    </row>
    <row r="64" spans="1:11" ht="30" x14ac:dyDescent="0.2">
      <c r="A64" s="1">
        <v>20140103</v>
      </c>
      <c r="B64" s="426" t="s">
        <v>116</v>
      </c>
      <c r="C64" s="427">
        <v>624443711</v>
      </c>
      <c r="D64" s="427" t="s">
        <v>117</v>
      </c>
      <c r="E64" s="428">
        <v>67100.31</v>
      </c>
      <c r="F64" s="429">
        <v>41904</v>
      </c>
      <c r="G64" s="430">
        <v>2014</v>
      </c>
      <c r="H64" s="431" t="s">
        <v>80</v>
      </c>
      <c r="I64" s="426" t="s">
        <v>81</v>
      </c>
      <c r="J64" s="426" t="s">
        <v>81</v>
      </c>
      <c r="K64" s="426" t="s">
        <v>82</v>
      </c>
    </row>
    <row r="65" spans="1:11" ht="30" x14ac:dyDescent="0.2">
      <c r="A65" s="1">
        <v>20140105</v>
      </c>
      <c r="B65" s="426" t="s">
        <v>127</v>
      </c>
      <c r="C65" s="427">
        <v>6228463979</v>
      </c>
      <c r="D65" s="427" t="s">
        <v>128</v>
      </c>
      <c r="E65" s="428">
        <v>292009.67</v>
      </c>
      <c r="F65" s="429">
        <v>41906</v>
      </c>
      <c r="G65" s="430">
        <v>2014</v>
      </c>
      <c r="H65" s="431" t="s">
        <v>129</v>
      </c>
      <c r="I65" s="426" t="s">
        <v>130</v>
      </c>
      <c r="J65" s="426" t="s">
        <v>130</v>
      </c>
      <c r="K65" s="426" t="s">
        <v>46</v>
      </c>
    </row>
    <row r="66" spans="1:11" ht="15" x14ac:dyDescent="0.2">
      <c r="A66" s="1">
        <v>20140106</v>
      </c>
      <c r="B66" s="426" t="s">
        <v>127</v>
      </c>
      <c r="C66" s="427">
        <v>6228463979</v>
      </c>
      <c r="D66" s="427" t="s">
        <v>128</v>
      </c>
      <c r="E66" s="428">
        <v>347784.13</v>
      </c>
      <c r="F66" s="429">
        <v>41919</v>
      </c>
      <c r="G66" s="430">
        <v>2014</v>
      </c>
      <c r="H66" s="431" t="s">
        <v>153</v>
      </c>
      <c r="I66" s="426" t="s">
        <v>154</v>
      </c>
      <c r="J66" s="426" t="s">
        <v>154</v>
      </c>
      <c r="K66" s="426" t="s">
        <v>155</v>
      </c>
    </row>
    <row r="67" spans="1:11" ht="15" x14ac:dyDescent="0.2">
      <c r="A67" s="1">
        <v>20140107</v>
      </c>
      <c r="B67" s="426" t="s">
        <v>138</v>
      </c>
      <c r="C67" s="427">
        <v>45245156182</v>
      </c>
      <c r="D67" s="427" t="s">
        <v>139</v>
      </c>
      <c r="E67" s="428">
        <v>29770.12</v>
      </c>
      <c r="F67" s="429">
        <v>41907</v>
      </c>
      <c r="G67" s="430">
        <v>2014</v>
      </c>
      <c r="H67" s="431" t="s">
        <v>133</v>
      </c>
      <c r="I67" s="426" t="s">
        <v>134</v>
      </c>
      <c r="J67" s="426" t="s">
        <v>134</v>
      </c>
      <c r="K67" s="426" t="s">
        <v>135</v>
      </c>
    </row>
    <row r="68" spans="1:11" ht="15" x14ac:dyDescent="0.2">
      <c r="A68" s="1">
        <v>20140108</v>
      </c>
      <c r="B68" s="426" t="s">
        <v>140</v>
      </c>
      <c r="C68" s="427">
        <v>629452523</v>
      </c>
      <c r="D68" s="427" t="s">
        <v>141</v>
      </c>
      <c r="E68" s="428">
        <v>68600</v>
      </c>
      <c r="F68" s="429">
        <v>41907</v>
      </c>
      <c r="G68" s="430">
        <v>2014</v>
      </c>
      <c r="H68" s="431" t="s">
        <v>142</v>
      </c>
      <c r="I68" s="426" t="s">
        <v>143</v>
      </c>
      <c r="J68" s="426" t="s">
        <v>143</v>
      </c>
      <c r="K68" s="426" t="s">
        <v>144</v>
      </c>
    </row>
    <row r="69" spans="1:11" ht="15" x14ac:dyDescent="0.2">
      <c r="A69" s="1">
        <v>20140109</v>
      </c>
      <c r="B69" s="426" t="s">
        <v>140</v>
      </c>
      <c r="C69" s="427">
        <v>629452523</v>
      </c>
      <c r="D69" s="427" t="s">
        <v>141</v>
      </c>
      <c r="E69" s="428">
        <v>68600</v>
      </c>
      <c r="F69" s="429">
        <v>41912</v>
      </c>
      <c r="G69" s="430">
        <v>2014</v>
      </c>
      <c r="H69" s="431" t="s">
        <v>142</v>
      </c>
      <c r="I69" s="426" t="s">
        <v>143</v>
      </c>
      <c r="J69" s="426" t="s">
        <v>143</v>
      </c>
      <c r="K69" s="426" t="s">
        <v>144</v>
      </c>
    </row>
    <row r="70" spans="1:11" ht="15" x14ac:dyDescent="0.2">
      <c r="A70" s="1">
        <v>20140110</v>
      </c>
      <c r="B70" s="426" t="s">
        <v>145</v>
      </c>
      <c r="C70" s="427">
        <v>199962157</v>
      </c>
      <c r="D70" s="427" t="s">
        <v>146</v>
      </c>
      <c r="E70" s="428">
        <v>62600</v>
      </c>
      <c r="F70" s="429">
        <v>41907</v>
      </c>
      <c r="G70" s="430">
        <v>2014</v>
      </c>
      <c r="H70" s="431" t="s">
        <v>142</v>
      </c>
      <c r="I70" s="426" t="s">
        <v>143</v>
      </c>
      <c r="J70" s="426" t="s">
        <v>143</v>
      </c>
      <c r="K70" s="426" t="s">
        <v>144</v>
      </c>
    </row>
    <row r="71" spans="1:11" ht="15" x14ac:dyDescent="0.2">
      <c r="A71" s="1">
        <v>20140111</v>
      </c>
      <c r="B71" s="426" t="s">
        <v>145</v>
      </c>
      <c r="C71" s="427">
        <v>199962157</v>
      </c>
      <c r="D71" s="427" t="s">
        <v>146</v>
      </c>
      <c r="E71" s="428">
        <v>62600</v>
      </c>
      <c r="F71" s="429">
        <v>41912</v>
      </c>
      <c r="G71" s="430">
        <v>2014</v>
      </c>
      <c r="H71" s="431" t="s">
        <v>142</v>
      </c>
      <c r="I71" s="426" t="s">
        <v>143</v>
      </c>
      <c r="J71" s="426" t="s">
        <v>143</v>
      </c>
      <c r="K71" s="426" t="s">
        <v>144</v>
      </c>
    </row>
    <row r="72" spans="1:11" ht="15" x14ac:dyDescent="0.2">
      <c r="A72" s="1">
        <v>20140112</v>
      </c>
      <c r="B72" s="426" t="s">
        <v>140</v>
      </c>
      <c r="C72" s="427">
        <v>6294525386</v>
      </c>
      <c r="D72" s="427" t="s">
        <v>147</v>
      </c>
      <c r="E72" s="428">
        <v>68800</v>
      </c>
      <c r="F72" s="429">
        <v>41907</v>
      </c>
      <c r="G72" s="430">
        <v>2014</v>
      </c>
      <c r="H72" s="431" t="s">
        <v>142</v>
      </c>
      <c r="I72" s="426" t="s">
        <v>143</v>
      </c>
      <c r="J72" s="426" t="s">
        <v>143</v>
      </c>
      <c r="K72" s="426" t="s">
        <v>144</v>
      </c>
    </row>
    <row r="73" spans="1:11" ht="15" x14ac:dyDescent="0.2">
      <c r="A73" s="1">
        <v>20140113</v>
      </c>
      <c r="B73" s="426" t="s">
        <v>140</v>
      </c>
      <c r="C73" s="427">
        <v>6294525386</v>
      </c>
      <c r="D73" s="427" t="s">
        <v>147</v>
      </c>
      <c r="E73" s="428">
        <v>68791.69</v>
      </c>
      <c r="F73" s="429">
        <v>41912</v>
      </c>
      <c r="G73" s="430">
        <v>2014</v>
      </c>
      <c r="H73" s="431" t="s">
        <v>142</v>
      </c>
      <c r="I73" s="426" t="s">
        <v>143</v>
      </c>
      <c r="J73" s="426" t="s">
        <v>143</v>
      </c>
      <c r="K73" s="426" t="s">
        <v>144</v>
      </c>
    </row>
    <row r="74" spans="1:11" ht="15" x14ac:dyDescent="0.2">
      <c r="A74" s="1">
        <v>20140115</v>
      </c>
      <c r="B74" s="426" t="s">
        <v>151</v>
      </c>
      <c r="C74" s="427">
        <v>2233469456</v>
      </c>
      <c r="D74" s="427" t="s">
        <v>152</v>
      </c>
      <c r="E74" s="428">
        <v>80000</v>
      </c>
      <c r="F74" s="429">
        <v>41914</v>
      </c>
      <c r="G74" s="430">
        <v>2014</v>
      </c>
      <c r="H74" s="431" t="s">
        <v>122</v>
      </c>
      <c r="I74" s="426" t="s">
        <v>123</v>
      </c>
      <c r="J74" s="426" t="s">
        <v>123</v>
      </c>
      <c r="K74" s="426" t="s">
        <v>124</v>
      </c>
    </row>
    <row r="75" spans="1:11" ht="15" x14ac:dyDescent="0.2">
      <c r="A75" s="1">
        <v>20140118</v>
      </c>
      <c r="B75" s="426" t="s">
        <v>13</v>
      </c>
      <c r="C75" s="427">
        <v>3629471372</v>
      </c>
      <c r="D75" s="427" t="s">
        <v>14</v>
      </c>
      <c r="E75" s="428">
        <v>219055.58</v>
      </c>
      <c r="F75" s="429">
        <v>41912</v>
      </c>
      <c r="G75" s="430">
        <v>2014</v>
      </c>
      <c r="H75" s="431" t="s">
        <v>148</v>
      </c>
      <c r="I75" s="426" t="s">
        <v>149</v>
      </c>
      <c r="J75" s="426" t="s">
        <v>149</v>
      </c>
      <c r="K75" s="426" t="s">
        <v>150</v>
      </c>
    </row>
    <row r="76" spans="1:11" ht="15" x14ac:dyDescent="0.2">
      <c r="A76" s="1">
        <v>20140119</v>
      </c>
      <c r="B76" s="426" t="s">
        <v>13</v>
      </c>
      <c r="C76" s="427">
        <v>62947986</v>
      </c>
      <c r="D76" s="427" t="s">
        <v>20</v>
      </c>
      <c r="E76" s="428">
        <v>12676.11</v>
      </c>
      <c r="F76" s="429">
        <v>41911</v>
      </c>
      <c r="G76" s="430">
        <v>2014</v>
      </c>
      <c r="H76" s="431" t="s">
        <v>148</v>
      </c>
      <c r="I76" s="426" t="s">
        <v>149</v>
      </c>
      <c r="J76" s="426" t="s">
        <v>149</v>
      </c>
      <c r="K76" s="426" t="s">
        <v>150</v>
      </c>
    </row>
    <row r="77" spans="1:11" ht="15" x14ac:dyDescent="0.2">
      <c r="A77" s="1">
        <v>20140120</v>
      </c>
      <c r="B77" s="426" t="s">
        <v>13</v>
      </c>
      <c r="C77" s="427">
        <v>62947163</v>
      </c>
      <c r="D77" s="427" t="s">
        <v>19</v>
      </c>
      <c r="E77" s="428">
        <v>32883.1</v>
      </c>
      <c r="F77" s="429">
        <v>41911</v>
      </c>
      <c r="G77" s="430">
        <v>2014</v>
      </c>
      <c r="H77" s="431" t="s">
        <v>148</v>
      </c>
      <c r="I77" s="426" t="s">
        <v>149</v>
      </c>
      <c r="J77" s="426" t="s">
        <v>149</v>
      </c>
      <c r="K77" s="426" t="s">
        <v>150</v>
      </c>
    </row>
    <row r="78" spans="1:11" ht="15" x14ac:dyDescent="0.2">
      <c r="A78" s="1">
        <v>20140121</v>
      </c>
      <c r="B78" s="426" t="s">
        <v>13</v>
      </c>
      <c r="C78" s="427">
        <v>729471283</v>
      </c>
      <c r="D78" s="427" t="s">
        <v>25</v>
      </c>
      <c r="E78" s="428">
        <v>4165.42</v>
      </c>
      <c r="F78" s="429">
        <v>41911</v>
      </c>
      <c r="G78" s="430">
        <v>2014</v>
      </c>
      <c r="H78" s="431" t="s">
        <v>148</v>
      </c>
      <c r="I78" s="426" t="s">
        <v>149</v>
      </c>
      <c r="J78" s="426" t="s">
        <v>149</v>
      </c>
      <c r="K78" s="426" t="s">
        <v>150</v>
      </c>
    </row>
    <row r="79" spans="1:11" ht="30" x14ac:dyDescent="0.2">
      <c r="A79" s="1">
        <v>20140122</v>
      </c>
      <c r="B79" s="426" t="s">
        <v>156</v>
      </c>
      <c r="C79" s="427">
        <v>452862264</v>
      </c>
      <c r="D79" s="427" t="s">
        <v>157</v>
      </c>
      <c r="E79" s="428">
        <v>7200</v>
      </c>
      <c r="F79" s="429">
        <v>41922</v>
      </c>
      <c r="G79" s="430">
        <v>2014</v>
      </c>
      <c r="H79" s="431" t="s">
        <v>133</v>
      </c>
      <c r="I79" s="426" t="s">
        <v>134</v>
      </c>
      <c r="J79" s="426" t="s">
        <v>134</v>
      </c>
      <c r="K79" s="426" t="s">
        <v>135</v>
      </c>
    </row>
    <row r="80" spans="1:11" ht="15" x14ac:dyDescent="0.2">
      <c r="A80" s="1">
        <v>20140125</v>
      </c>
      <c r="B80" s="426" t="s">
        <v>158</v>
      </c>
      <c r="C80" s="427">
        <v>452327957</v>
      </c>
      <c r="D80" s="427" t="s">
        <v>159</v>
      </c>
      <c r="E80" s="428">
        <v>50000</v>
      </c>
      <c r="F80" s="429">
        <v>41922</v>
      </c>
      <c r="G80" s="430">
        <v>2014</v>
      </c>
      <c r="H80" s="431" t="s">
        <v>133</v>
      </c>
      <c r="I80" s="426" t="s">
        <v>134</v>
      </c>
      <c r="J80" s="426" t="s">
        <v>134</v>
      </c>
      <c r="K80" s="426" t="s">
        <v>135</v>
      </c>
    </row>
    <row r="81" spans="1:11" ht="15" x14ac:dyDescent="0.2">
      <c r="A81" s="1">
        <v>20140126</v>
      </c>
      <c r="B81" s="426" t="s">
        <v>171</v>
      </c>
      <c r="C81" s="427">
        <v>6232213198</v>
      </c>
      <c r="D81" s="427" t="s">
        <v>172</v>
      </c>
      <c r="E81" s="428">
        <v>175213.12</v>
      </c>
      <c r="F81" s="429">
        <v>41947</v>
      </c>
      <c r="G81" s="430">
        <v>2014</v>
      </c>
      <c r="H81" s="431" t="s">
        <v>173</v>
      </c>
      <c r="I81" s="426" t="s">
        <v>174</v>
      </c>
      <c r="J81" s="426" t="s">
        <v>174</v>
      </c>
      <c r="K81" s="426" t="s">
        <v>175</v>
      </c>
    </row>
    <row r="82" spans="1:11" ht="45" x14ac:dyDescent="0.2">
      <c r="A82" s="1">
        <v>20140127</v>
      </c>
      <c r="B82" s="426" t="s">
        <v>13</v>
      </c>
      <c r="C82" s="427">
        <v>729471283</v>
      </c>
      <c r="D82" s="427" t="s">
        <v>25</v>
      </c>
      <c r="E82" s="428">
        <v>7625.03</v>
      </c>
      <c r="F82" s="429">
        <v>41926</v>
      </c>
      <c r="G82" s="430">
        <v>2014</v>
      </c>
      <c r="H82" s="431" t="s">
        <v>160</v>
      </c>
      <c r="I82" s="426" t="s">
        <v>161</v>
      </c>
      <c r="J82" s="426" t="s">
        <v>161</v>
      </c>
      <c r="K82" s="426" t="s">
        <v>162</v>
      </c>
    </row>
    <row r="83" spans="1:11" ht="45" x14ac:dyDescent="0.2">
      <c r="A83" s="1">
        <v>20140128</v>
      </c>
      <c r="B83" s="426" t="s">
        <v>13</v>
      </c>
      <c r="C83" s="427">
        <v>567947729</v>
      </c>
      <c r="D83" s="427" t="s">
        <v>53</v>
      </c>
      <c r="E83" s="428">
        <v>40481.360000000001</v>
      </c>
      <c r="F83" s="429">
        <v>41926</v>
      </c>
      <c r="G83" s="430">
        <v>2014</v>
      </c>
      <c r="H83" s="431" t="s">
        <v>160</v>
      </c>
      <c r="I83" s="426" t="s">
        <v>161</v>
      </c>
      <c r="J83" s="426" t="s">
        <v>161</v>
      </c>
      <c r="K83" s="426" t="s">
        <v>162</v>
      </c>
    </row>
    <row r="84" spans="1:11" ht="45" x14ac:dyDescent="0.2">
      <c r="A84" s="1">
        <v>20140130</v>
      </c>
      <c r="B84" s="426" t="s">
        <v>13</v>
      </c>
      <c r="C84" s="427">
        <v>367947333</v>
      </c>
      <c r="D84" s="427" t="s">
        <v>54</v>
      </c>
      <c r="E84" s="428">
        <v>87346.78</v>
      </c>
      <c r="F84" s="429">
        <v>41926</v>
      </c>
      <c r="G84" s="430">
        <v>2014</v>
      </c>
      <c r="H84" s="431" t="s">
        <v>160</v>
      </c>
      <c r="I84" s="426" t="s">
        <v>161</v>
      </c>
      <c r="J84" s="426" t="s">
        <v>161</v>
      </c>
      <c r="K84" s="426" t="s">
        <v>162</v>
      </c>
    </row>
    <row r="85" spans="1:11" ht="45" x14ac:dyDescent="0.2">
      <c r="A85" s="1">
        <v>20140132</v>
      </c>
      <c r="B85" s="426" t="s">
        <v>13</v>
      </c>
      <c r="C85" s="427">
        <v>62947986</v>
      </c>
      <c r="D85" s="427" t="s">
        <v>20</v>
      </c>
      <c r="E85" s="428">
        <v>21549.39</v>
      </c>
      <c r="F85" s="429">
        <v>41926</v>
      </c>
      <c r="G85" s="430">
        <v>2014</v>
      </c>
      <c r="H85" s="431" t="s">
        <v>160</v>
      </c>
      <c r="I85" s="426" t="s">
        <v>161</v>
      </c>
      <c r="J85" s="426" t="s">
        <v>161</v>
      </c>
      <c r="K85" s="426" t="s">
        <v>162</v>
      </c>
    </row>
    <row r="86" spans="1:11" ht="45" x14ac:dyDescent="0.2">
      <c r="A86" s="1">
        <v>20140133</v>
      </c>
      <c r="B86" s="426" t="s">
        <v>13</v>
      </c>
      <c r="C86" s="427">
        <v>22394711</v>
      </c>
      <c r="D86" s="427" t="s">
        <v>32</v>
      </c>
      <c r="E86" s="428">
        <v>10938.52</v>
      </c>
      <c r="F86" s="429">
        <v>41926</v>
      </c>
      <c r="G86" s="430">
        <v>2014</v>
      </c>
      <c r="H86" s="431" t="s">
        <v>160</v>
      </c>
      <c r="I86" s="426" t="s">
        <v>161</v>
      </c>
      <c r="J86" s="426" t="s">
        <v>161</v>
      </c>
      <c r="K86" s="426" t="s">
        <v>162</v>
      </c>
    </row>
    <row r="87" spans="1:11" ht="45" x14ac:dyDescent="0.2">
      <c r="A87" s="1">
        <v>20140134</v>
      </c>
      <c r="B87" s="426" t="s">
        <v>13</v>
      </c>
      <c r="C87" s="427">
        <v>3629471372</v>
      </c>
      <c r="D87" s="427" t="s">
        <v>14</v>
      </c>
      <c r="E87" s="428">
        <v>7482.78</v>
      </c>
      <c r="F87" s="429">
        <v>41926</v>
      </c>
      <c r="G87" s="430">
        <v>2014</v>
      </c>
      <c r="H87" s="431" t="s">
        <v>160</v>
      </c>
      <c r="I87" s="426" t="s">
        <v>161</v>
      </c>
      <c r="J87" s="426" t="s">
        <v>161</v>
      </c>
      <c r="K87" s="426" t="s">
        <v>162</v>
      </c>
    </row>
    <row r="88" spans="1:11" ht="45" x14ac:dyDescent="0.2">
      <c r="A88" s="1">
        <v>20140135</v>
      </c>
      <c r="B88" s="426" t="s">
        <v>13</v>
      </c>
      <c r="C88" s="427">
        <v>62947498</v>
      </c>
      <c r="D88" s="427" t="s">
        <v>29</v>
      </c>
      <c r="E88" s="428">
        <v>15825.1</v>
      </c>
      <c r="F88" s="429">
        <v>41926</v>
      </c>
      <c r="G88" s="430">
        <v>2014</v>
      </c>
      <c r="H88" s="431" t="s">
        <v>160</v>
      </c>
      <c r="I88" s="426" t="s">
        <v>161</v>
      </c>
      <c r="J88" s="426" t="s">
        <v>161</v>
      </c>
      <c r="K88" s="426" t="s">
        <v>162</v>
      </c>
    </row>
    <row r="89" spans="1:11" ht="45" x14ac:dyDescent="0.2">
      <c r="A89" s="1">
        <v>20140136</v>
      </c>
      <c r="B89" s="426" t="s">
        <v>13</v>
      </c>
      <c r="C89" s="427">
        <v>525947653</v>
      </c>
      <c r="D89" s="427" t="s">
        <v>31</v>
      </c>
      <c r="E89" s="428">
        <v>8751.06</v>
      </c>
      <c r="F89" s="429">
        <v>41926</v>
      </c>
      <c r="G89" s="430">
        <v>2014</v>
      </c>
      <c r="H89" s="431" t="s">
        <v>160</v>
      </c>
      <c r="I89" s="426" t="s">
        <v>161</v>
      </c>
      <c r="J89" s="426" t="s">
        <v>161</v>
      </c>
      <c r="K89" s="426" t="s">
        <v>162</v>
      </c>
    </row>
    <row r="90" spans="1:11" ht="60" x14ac:dyDescent="0.2">
      <c r="A90" s="1">
        <v>20140137</v>
      </c>
      <c r="B90" s="426" t="s">
        <v>13</v>
      </c>
      <c r="C90" s="427">
        <v>3629471372</v>
      </c>
      <c r="D90" s="427" t="s">
        <v>14</v>
      </c>
      <c r="E90" s="428">
        <v>104322.98</v>
      </c>
      <c r="F90" s="429">
        <v>41926</v>
      </c>
      <c r="G90" s="430">
        <v>2014</v>
      </c>
      <c r="H90" s="431" t="s">
        <v>163</v>
      </c>
      <c r="I90" s="426" t="s">
        <v>164</v>
      </c>
      <c r="J90" s="426" t="s">
        <v>164</v>
      </c>
      <c r="K90" s="426" t="s">
        <v>162</v>
      </c>
    </row>
    <row r="91" spans="1:11" ht="60" x14ac:dyDescent="0.2">
      <c r="A91" s="1">
        <v>20140138</v>
      </c>
      <c r="B91" s="426" t="s">
        <v>13</v>
      </c>
      <c r="C91" s="427">
        <v>62947163</v>
      </c>
      <c r="D91" s="427" t="s">
        <v>19</v>
      </c>
      <c r="E91" s="428">
        <v>55901.279999999999</v>
      </c>
      <c r="F91" s="429">
        <v>41927</v>
      </c>
      <c r="G91" s="430">
        <v>2014</v>
      </c>
      <c r="H91" s="431" t="s">
        <v>163</v>
      </c>
      <c r="I91" s="426" t="s">
        <v>164</v>
      </c>
      <c r="J91" s="426" t="s">
        <v>164</v>
      </c>
      <c r="K91" s="426" t="s">
        <v>162</v>
      </c>
    </row>
    <row r="92" spans="1:11" ht="60" x14ac:dyDescent="0.2">
      <c r="A92" s="1">
        <v>20140139</v>
      </c>
      <c r="B92" s="426" t="s">
        <v>13</v>
      </c>
      <c r="C92" s="427">
        <v>629471893</v>
      </c>
      <c r="D92" s="427" t="s">
        <v>26</v>
      </c>
      <c r="E92" s="428">
        <v>8043.12</v>
      </c>
      <c r="F92" s="429">
        <v>41926</v>
      </c>
      <c r="G92" s="430">
        <v>2014</v>
      </c>
      <c r="H92" s="431" t="s">
        <v>163</v>
      </c>
      <c r="I92" s="426" t="s">
        <v>164</v>
      </c>
      <c r="J92" s="426" t="s">
        <v>164</v>
      </c>
      <c r="K92" s="426" t="s">
        <v>162</v>
      </c>
    </row>
    <row r="93" spans="1:11" ht="60" x14ac:dyDescent="0.2">
      <c r="A93" s="1">
        <v>20140140</v>
      </c>
      <c r="B93" s="426" t="s">
        <v>13</v>
      </c>
      <c r="C93" s="427">
        <v>629471974</v>
      </c>
      <c r="D93" s="427" t="s">
        <v>28</v>
      </c>
      <c r="E93" s="428">
        <v>15598.6</v>
      </c>
      <c r="F93" s="429">
        <v>41926</v>
      </c>
      <c r="G93" s="430">
        <v>2014</v>
      </c>
      <c r="H93" s="431" t="s">
        <v>163</v>
      </c>
      <c r="I93" s="426" t="s">
        <v>164</v>
      </c>
      <c r="J93" s="426" t="s">
        <v>164</v>
      </c>
      <c r="K93" s="426" t="s">
        <v>162</v>
      </c>
    </row>
    <row r="94" spans="1:11" ht="60" x14ac:dyDescent="0.2">
      <c r="A94" s="1">
        <v>20140141</v>
      </c>
      <c r="B94" s="426" t="s">
        <v>13</v>
      </c>
      <c r="C94" s="427">
        <v>62947259</v>
      </c>
      <c r="D94" s="427" t="s">
        <v>27</v>
      </c>
      <c r="E94" s="428">
        <v>8729.7900000000009</v>
      </c>
      <c r="F94" s="429">
        <v>41926</v>
      </c>
      <c r="G94" s="430">
        <v>2014</v>
      </c>
      <c r="H94" s="431" t="s">
        <v>163</v>
      </c>
      <c r="I94" s="426" t="s">
        <v>164</v>
      </c>
      <c r="J94" s="426" t="s">
        <v>164</v>
      </c>
      <c r="K94" s="426" t="s">
        <v>162</v>
      </c>
    </row>
    <row r="95" spans="1:11" ht="60" x14ac:dyDescent="0.2">
      <c r="A95" s="1">
        <v>20140142</v>
      </c>
      <c r="B95" s="426" t="s">
        <v>13</v>
      </c>
      <c r="C95" s="427">
        <v>62947523</v>
      </c>
      <c r="D95" s="427" t="s">
        <v>30</v>
      </c>
      <c r="E95" s="428">
        <v>6737.58</v>
      </c>
      <c r="F95" s="429">
        <v>41926</v>
      </c>
      <c r="G95" s="430">
        <v>2014</v>
      </c>
      <c r="H95" s="431" t="s">
        <v>163</v>
      </c>
      <c r="I95" s="426" t="s">
        <v>164</v>
      </c>
      <c r="J95" s="426" t="s">
        <v>164</v>
      </c>
      <c r="K95" s="426" t="s">
        <v>162</v>
      </c>
    </row>
    <row r="96" spans="1:11" ht="30" x14ac:dyDescent="0.2">
      <c r="A96" s="1">
        <v>20140143</v>
      </c>
      <c r="B96" s="426" t="s">
        <v>165</v>
      </c>
      <c r="C96" s="427">
        <v>159399874</v>
      </c>
      <c r="D96" s="427" t="s">
        <v>166</v>
      </c>
      <c r="E96" s="428">
        <v>4290.5600000000004</v>
      </c>
      <c r="F96" s="429">
        <v>41940</v>
      </c>
      <c r="G96" s="430">
        <v>2014</v>
      </c>
      <c r="H96" s="431" t="s">
        <v>122</v>
      </c>
      <c r="I96" s="426" t="s">
        <v>123</v>
      </c>
      <c r="J96" s="426" t="s">
        <v>123</v>
      </c>
      <c r="K96" s="426" t="s">
        <v>124</v>
      </c>
    </row>
    <row r="97" spans="1:11" ht="15" x14ac:dyDescent="0.2">
      <c r="A97" s="1">
        <v>20140146</v>
      </c>
      <c r="B97" s="426" t="s">
        <v>186</v>
      </c>
      <c r="C97" s="427">
        <v>45217473213</v>
      </c>
      <c r="D97" s="427" t="s">
        <v>187</v>
      </c>
      <c r="E97" s="428">
        <v>24000</v>
      </c>
      <c r="F97" s="429">
        <v>41953</v>
      </c>
      <c r="G97" s="430">
        <v>2014</v>
      </c>
      <c r="H97" s="431" t="s">
        <v>133</v>
      </c>
      <c r="I97" s="426" t="s">
        <v>134</v>
      </c>
      <c r="J97" s="426" t="s">
        <v>134</v>
      </c>
      <c r="K97" s="426" t="s">
        <v>135</v>
      </c>
    </row>
    <row r="98" spans="1:11" ht="15" x14ac:dyDescent="0.2">
      <c r="A98" s="1">
        <v>20140147</v>
      </c>
      <c r="B98" s="426" t="s">
        <v>167</v>
      </c>
      <c r="C98" s="427">
        <v>1799576</v>
      </c>
      <c r="D98" s="427" t="s">
        <v>168</v>
      </c>
      <c r="E98" s="428">
        <v>8751.89</v>
      </c>
      <c r="F98" s="429">
        <v>41940</v>
      </c>
      <c r="G98" s="430">
        <v>2014</v>
      </c>
      <c r="H98" s="431" t="s">
        <v>133</v>
      </c>
      <c r="I98" s="426" t="s">
        <v>134</v>
      </c>
      <c r="J98" s="426" t="s">
        <v>134</v>
      </c>
      <c r="K98" s="426" t="s">
        <v>135</v>
      </c>
    </row>
    <row r="99" spans="1:11" ht="15" x14ac:dyDescent="0.2">
      <c r="A99" s="1">
        <v>20140148</v>
      </c>
      <c r="B99" s="426" t="s">
        <v>169</v>
      </c>
      <c r="C99" s="427">
        <v>2236335695</v>
      </c>
      <c r="D99" s="427" t="s">
        <v>170</v>
      </c>
      <c r="E99" s="428">
        <v>9000</v>
      </c>
      <c r="F99" s="429">
        <v>41940</v>
      </c>
      <c r="G99" s="430">
        <v>2014</v>
      </c>
      <c r="H99" s="431" t="s">
        <v>122</v>
      </c>
      <c r="I99" s="426" t="s">
        <v>123</v>
      </c>
      <c r="J99" s="426" t="s">
        <v>123</v>
      </c>
      <c r="K99" s="426" t="s">
        <v>124</v>
      </c>
    </row>
    <row r="100" spans="1:11" ht="15" x14ac:dyDescent="0.2">
      <c r="A100" s="1">
        <v>20140150</v>
      </c>
      <c r="B100" s="426" t="s">
        <v>33</v>
      </c>
      <c r="C100" s="427">
        <v>625183</v>
      </c>
      <c r="D100" s="427" t="s">
        <v>35</v>
      </c>
      <c r="E100" s="428">
        <v>265888.59999999998</v>
      </c>
      <c r="F100" s="429">
        <v>41949</v>
      </c>
      <c r="G100" s="430">
        <v>2014</v>
      </c>
      <c r="H100" s="431" t="s">
        <v>183</v>
      </c>
      <c r="I100" s="426" t="s">
        <v>184</v>
      </c>
      <c r="J100" s="426" t="s">
        <v>184</v>
      </c>
      <c r="K100" s="426" t="s">
        <v>185</v>
      </c>
    </row>
    <row r="101" spans="1:11" ht="15" x14ac:dyDescent="0.2">
      <c r="A101" s="1">
        <v>20140151</v>
      </c>
      <c r="B101" s="426" t="s">
        <v>176</v>
      </c>
      <c r="C101" s="427">
        <v>49337775123</v>
      </c>
      <c r="D101" s="427" t="s">
        <v>177</v>
      </c>
      <c r="E101" s="428">
        <v>105000</v>
      </c>
      <c r="F101" s="429">
        <v>41947</v>
      </c>
      <c r="G101" s="430">
        <v>2014</v>
      </c>
      <c r="H101" s="431" t="s">
        <v>178</v>
      </c>
      <c r="I101" s="426" t="s">
        <v>179</v>
      </c>
      <c r="J101" s="426" t="s">
        <v>179</v>
      </c>
      <c r="K101" s="426" t="s">
        <v>180</v>
      </c>
    </row>
    <row r="102" spans="1:11" ht="15" x14ac:dyDescent="0.2">
      <c r="A102" s="1">
        <v>20140152</v>
      </c>
      <c r="B102" s="426" t="s">
        <v>181</v>
      </c>
      <c r="C102" s="427">
        <v>11959739</v>
      </c>
      <c r="D102" s="427" t="s">
        <v>182</v>
      </c>
      <c r="E102" s="428">
        <v>49000</v>
      </c>
      <c r="F102" s="429">
        <v>41947</v>
      </c>
      <c r="G102" s="430">
        <v>2014</v>
      </c>
      <c r="H102" s="431" t="s">
        <v>178</v>
      </c>
      <c r="I102" s="426" t="s">
        <v>179</v>
      </c>
      <c r="J102" s="426" t="s">
        <v>179</v>
      </c>
      <c r="K102" s="426" t="s">
        <v>180</v>
      </c>
    </row>
    <row r="103" spans="1:11" ht="15" x14ac:dyDescent="0.2">
      <c r="A103" s="1">
        <v>20140154</v>
      </c>
      <c r="B103" s="426" t="s">
        <v>247</v>
      </c>
      <c r="C103" s="427">
        <v>22315172435</v>
      </c>
      <c r="D103" s="427" t="s">
        <v>248</v>
      </c>
      <c r="E103" s="428">
        <v>3888.89</v>
      </c>
      <c r="F103" s="429">
        <v>42062</v>
      </c>
      <c r="G103" s="430">
        <v>2015</v>
      </c>
      <c r="H103" s="431" t="s">
        <v>122</v>
      </c>
      <c r="I103" s="426" t="s">
        <v>123</v>
      </c>
      <c r="J103" s="426" t="s">
        <v>123</v>
      </c>
      <c r="K103" s="426" t="s">
        <v>124</v>
      </c>
    </row>
    <row r="104" spans="1:11" ht="15" x14ac:dyDescent="0.2">
      <c r="A104" s="1">
        <v>20140155</v>
      </c>
      <c r="B104" s="426" t="s">
        <v>188</v>
      </c>
      <c r="C104" s="427">
        <v>4529996258</v>
      </c>
      <c r="D104" s="427" t="s">
        <v>189</v>
      </c>
      <c r="E104" s="428">
        <v>21593</v>
      </c>
      <c r="F104" s="429">
        <v>41953</v>
      </c>
      <c r="G104" s="430">
        <v>2014</v>
      </c>
      <c r="H104" s="431" t="s">
        <v>133</v>
      </c>
      <c r="I104" s="426" t="s">
        <v>134</v>
      </c>
      <c r="J104" s="426" t="s">
        <v>134</v>
      </c>
      <c r="K104" s="426" t="s">
        <v>135</v>
      </c>
    </row>
    <row r="105" spans="1:11" ht="30" x14ac:dyDescent="0.2">
      <c r="A105" s="1">
        <v>20140156</v>
      </c>
      <c r="B105" s="426" t="s">
        <v>203</v>
      </c>
      <c r="C105" s="427">
        <v>167888964</v>
      </c>
      <c r="D105" s="427" t="s">
        <v>204</v>
      </c>
      <c r="E105" s="428">
        <v>5940.67</v>
      </c>
      <c r="F105" s="429">
        <v>41989</v>
      </c>
      <c r="G105" s="430">
        <v>2014</v>
      </c>
      <c r="H105" s="431" t="s">
        <v>133</v>
      </c>
      <c r="I105" s="426" t="s">
        <v>134</v>
      </c>
      <c r="J105" s="426" t="s">
        <v>134</v>
      </c>
      <c r="K105" s="426" t="s">
        <v>135</v>
      </c>
    </row>
    <row r="106" spans="1:11" ht="30" x14ac:dyDescent="0.2">
      <c r="A106" s="1">
        <v>20140158</v>
      </c>
      <c r="B106" s="426" t="s">
        <v>196</v>
      </c>
      <c r="C106" s="427">
        <v>45233972241</v>
      </c>
      <c r="D106" s="427" t="s">
        <v>197</v>
      </c>
      <c r="E106" s="428">
        <v>4000</v>
      </c>
      <c r="F106" s="429">
        <v>41984</v>
      </c>
      <c r="G106" s="430">
        <v>2014</v>
      </c>
      <c r="H106" s="431" t="s">
        <v>133</v>
      </c>
      <c r="I106" s="426" t="s">
        <v>134</v>
      </c>
      <c r="J106" s="426" t="s">
        <v>134</v>
      </c>
      <c r="K106" s="426" t="s">
        <v>135</v>
      </c>
    </row>
    <row r="107" spans="1:11" ht="15" x14ac:dyDescent="0.2">
      <c r="A107" s="1">
        <v>20140159</v>
      </c>
      <c r="B107" s="426" t="s">
        <v>205</v>
      </c>
      <c r="C107" s="427">
        <v>452885361</v>
      </c>
      <c r="D107" s="427" t="s">
        <v>206</v>
      </c>
      <c r="E107" s="428">
        <v>9600</v>
      </c>
      <c r="F107" s="429">
        <v>41989</v>
      </c>
      <c r="G107" s="430">
        <v>2014</v>
      </c>
      <c r="H107" s="431" t="s">
        <v>133</v>
      </c>
      <c r="I107" s="426" t="s">
        <v>134</v>
      </c>
      <c r="J107" s="426" t="s">
        <v>134</v>
      </c>
      <c r="K107" s="426" t="s">
        <v>135</v>
      </c>
    </row>
    <row r="108" spans="1:11" ht="30" x14ac:dyDescent="0.2">
      <c r="A108" s="1">
        <v>20140163</v>
      </c>
      <c r="B108" s="426" t="s">
        <v>190</v>
      </c>
      <c r="C108" s="427">
        <v>6736281878</v>
      </c>
      <c r="D108" s="427" t="s">
        <v>191</v>
      </c>
      <c r="E108" s="428">
        <v>115000</v>
      </c>
      <c r="F108" s="429">
        <v>41969</v>
      </c>
      <c r="G108" s="430">
        <v>2014</v>
      </c>
      <c r="H108" s="431" t="s">
        <v>192</v>
      </c>
      <c r="I108" s="426" t="s">
        <v>193</v>
      </c>
      <c r="J108" s="426" t="s">
        <v>193</v>
      </c>
      <c r="K108" s="426" t="s">
        <v>18</v>
      </c>
    </row>
    <row r="109" spans="1:11" ht="30" x14ac:dyDescent="0.2">
      <c r="A109" s="1">
        <v>20140164</v>
      </c>
      <c r="B109" s="426" t="s">
        <v>190</v>
      </c>
      <c r="C109" s="427">
        <v>673628178</v>
      </c>
      <c r="D109" s="427" t="s">
        <v>191</v>
      </c>
      <c r="E109" s="428">
        <v>115000</v>
      </c>
      <c r="F109" s="429">
        <v>41969</v>
      </c>
      <c r="G109" s="430">
        <v>2014</v>
      </c>
      <c r="H109" s="431" t="s">
        <v>194</v>
      </c>
      <c r="I109" s="426" t="s">
        <v>195</v>
      </c>
      <c r="J109" s="426" t="s">
        <v>195</v>
      </c>
      <c r="K109" s="426" t="s">
        <v>18</v>
      </c>
    </row>
    <row r="110" spans="1:11" ht="30" x14ac:dyDescent="0.2">
      <c r="A110" s="1">
        <v>20140170</v>
      </c>
      <c r="B110" s="426" t="s">
        <v>198</v>
      </c>
      <c r="C110" s="427">
        <v>45222248585</v>
      </c>
      <c r="D110" s="427" t="s">
        <v>199</v>
      </c>
      <c r="E110" s="428">
        <v>4000</v>
      </c>
      <c r="F110" s="429">
        <v>41984</v>
      </c>
      <c r="G110" s="430">
        <v>2014</v>
      </c>
      <c r="H110" s="431" t="s">
        <v>133</v>
      </c>
      <c r="I110" s="426" t="s">
        <v>134</v>
      </c>
      <c r="J110" s="426" t="s">
        <v>134</v>
      </c>
      <c r="K110" s="426" t="s">
        <v>135</v>
      </c>
    </row>
    <row r="111" spans="1:11" ht="15" x14ac:dyDescent="0.2">
      <c r="A111" s="1">
        <v>20140175</v>
      </c>
      <c r="B111" s="426" t="s">
        <v>171</v>
      </c>
      <c r="C111" s="427">
        <v>6232213198</v>
      </c>
      <c r="D111" s="427" t="s">
        <v>172</v>
      </c>
      <c r="E111" s="428">
        <v>60000</v>
      </c>
      <c r="F111" s="429">
        <v>41989</v>
      </c>
      <c r="G111" s="430">
        <v>2014</v>
      </c>
      <c r="H111" s="431" t="s">
        <v>207</v>
      </c>
      <c r="I111" s="426" t="s">
        <v>208</v>
      </c>
      <c r="J111" s="426" t="s">
        <v>208</v>
      </c>
      <c r="K111" s="426" t="s">
        <v>209</v>
      </c>
    </row>
    <row r="112" spans="1:11" ht="60" x14ac:dyDescent="0.2">
      <c r="A112" s="1">
        <v>20140176</v>
      </c>
      <c r="B112" s="426" t="s">
        <v>210</v>
      </c>
      <c r="C112" s="427">
        <v>2196371649</v>
      </c>
      <c r="D112" s="427" t="s">
        <v>211</v>
      </c>
      <c r="E112" s="428">
        <v>140763</v>
      </c>
      <c r="F112" s="429">
        <v>41992</v>
      </c>
      <c r="G112" s="430">
        <v>2014</v>
      </c>
      <c r="H112" s="431" t="s">
        <v>163</v>
      </c>
      <c r="I112" s="426" t="s">
        <v>164</v>
      </c>
      <c r="J112" s="426" t="s">
        <v>164</v>
      </c>
      <c r="K112" s="426" t="s">
        <v>162</v>
      </c>
    </row>
    <row r="113" spans="1:11" ht="45" x14ac:dyDescent="0.2">
      <c r="A113" s="1">
        <v>20140178</v>
      </c>
      <c r="B113" s="426" t="s">
        <v>210</v>
      </c>
      <c r="C113" s="427">
        <v>219637172</v>
      </c>
      <c r="D113" s="427" t="s">
        <v>212</v>
      </c>
      <c r="E113" s="428">
        <v>113333</v>
      </c>
      <c r="F113" s="429">
        <v>41992</v>
      </c>
      <c r="G113" s="430">
        <v>2014</v>
      </c>
      <c r="H113" s="431" t="s">
        <v>213</v>
      </c>
      <c r="I113" s="426" t="s">
        <v>214</v>
      </c>
      <c r="J113" s="426" t="s">
        <v>214</v>
      </c>
      <c r="K113" s="426" t="s">
        <v>162</v>
      </c>
    </row>
    <row r="114" spans="1:11" ht="15" x14ac:dyDescent="0.2">
      <c r="A114" s="1">
        <v>20140180</v>
      </c>
      <c r="B114" s="426" t="s">
        <v>13</v>
      </c>
      <c r="C114" s="427">
        <v>367947333</v>
      </c>
      <c r="D114" s="427" t="s">
        <v>54</v>
      </c>
      <c r="E114" s="428">
        <v>4620.72</v>
      </c>
      <c r="F114" s="429">
        <v>41984</v>
      </c>
      <c r="G114" s="430">
        <v>2014</v>
      </c>
      <c r="H114" s="431" t="s">
        <v>200</v>
      </c>
      <c r="I114" s="426" t="s">
        <v>201</v>
      </c>
      <c r="J114" s="426" t="s">
        <v>201</v>
      </c>
      <c r="K114" s="426" t="s">
        <v>202</v>
      </c>
    </row>
    <row r="115" spans="1:11" ht="15" x14ac:dyDescent="0.2">
      <c r="A115" s="1">
        <v>20140181</v>
      </c>
      <c r="B115" s="426" t="s">
        <v>13</v>
      </c>
      <c r="C115" s="427">
        <v>3679471372</v>
      </c>
      <c r="D115" s="427" t="s">
        <v>14</v>
      </c>
      <c r="E115" s="428">
        <v>176409.81</v>
      </c>
      <c r="F115" s="429">
        <v>41984</v>
      </c>
      <c r="G115" s="430">
        <v>2014</v>
      </c>
      <c r="H115" s="431" t="s">
        <v>200</v>
      </c>
      <c r="I115" s="426" t="s">
        <v>201</v>
      </c>
      <c r="J115" s="426" t="s">
        <v>201</v>
      </c>
      <c r="K115" s="426" t="s">
        <v>202</v>
      </c>
    </row>
    <row r="116" spans="1:11" ht="45" x14ac:dyDescent="0.2">
      <c r="A116" s="1">
        <v>20140182</v>
      </c>
      <c r="B116" s="426" t="s">
        <v>215</v>
      </c>
      <c r="C116" s="427">
        <v>187855779</v>
      </c>
      <c r="D116" s="427" t="s">
        <v>216</v>
      </c>
      <c r="E116" s="428">
        <v>106535.88</v>
      </c>
      <c r="F116" s="429">
        <v>41996</v>
      </c>
      <c r="G116" s="430">
        <v>2014</v>
      </c>
      <c r="H116" s="431" t="s">
        <v>160</v>
      </c>
      <c r="I116" s="426" t="s">
        <v>161</v>
      </c>
      <c r="J116" s="426" t="s">
        <v>161</v>
      </c>
      <c r="K116" s="426" t="s">
        <v>162</v>
      </c>
    </row>
    <row r="117" spans="1:11" ht="30" x14ac:dyDescent="0.2">
      <c r="A117" s="1">
        <v>20140183</v>
      </c>
      <c r="B117" s="426" t="s">
        <v>270</v>
      </c>
      <c r="C117" s="427">
        <v>1527714</v>
      </c>
      <c r="D117" s="427" t="s">
        <v>271</v>
      </c>
      <c r="E117" s="428">
        <v>348565.5</v>
      </c>
      <c r="F117" s="429">
        <v>42076</v>
      </c>
      <c r="G117" s="430">
        <v>2015</v>
      </c>
      <c r="H117" s="431" t="s">
        <v>272</v>
      </c>
      <c r="I117" s="426" t="s">
        <v>273</v>
      </c>
      <c r="J117" s="426" t="s">
        <v>274</v>
      </c>
      <c r="K117" s="426" t="s">
        <v>275</v>
      </c>
    </row>
    <row r="118" spans="1:11" ht="15" x14ac:dyDescent="0.2">
      <c r="A118" s="1">
        <v>20140186</v>
      </c>
      <c r="B118" s="426" t="s">
        <v>55</v>
      </c>
      <c r="C118" s="427">
        <v>3139913775</v>
      </c>
      <c r="D118" s="427" t="s">
        <v>57</v>
      </c>
      <c r="E118" s="428">
        <v>191453.58</v>
      </c>
      <c r="F118" s="429">
        <v>42003</v>
      </c>
      <c r="G118" s="430">
        <v>2014</v>
      </c>
      <c r="H118" s="431" t="s">
        <v>63</v>
      </c>
      <c r="I118" s="426" t="s">
        <v>64</v>
      </c>
      <c r="J118" s="426" t="s">
        <v>64</v>
      </c>
      <c r="K118" s="426" t="s">
        <v>60</v>
      </c>
    </row>
    <row r="119" spans="1:11" ht="15" x14ac:dyDescent="0.2">
      <c r="A119" s="1">
        <v>20140187</v>
      </c>
      <c r="B119" s="426" t="s">
        <v>217</v>
      </c>
      <c r="C119" s="427">
        <v>119974195</v>
      </c>
      <c r="D119" s="427" t="s">
        <v>218</v>
      </c>
      <c r="E119" s="428">
        <v>30000</v>
      </c>
      <c r="F119" s="429">
        <v>42003</v>
      </c>
      <c r="G119" s="430">
        <v>2014</v>
      </c>
      <c r="H119" s="431" t="s">
        <v>219</v>
      </c>
      <c r="I119" s="426" t="s">
        <v>220</v>
      </c>
      <c r="J119" s="426" t="s">
        <v>220</v>
      </c>
      <c r="K119" s="426" t="s">
        <v>221</v>
      </c>
    </row>
    <row r="120" spans="1:11" ht="15" x14ac:dyDescent="0.2">
      <c r="A120" s="1">
        <v>20140188</v>
      </c>
      <c r="B120" s="426" t="s">
        <v>55</v>
      </c>
      <c r="C120" s="427">
        <v>3139913775</v>
      </c>
      <c r="D120" s="427" t="s">
        <v>57</v>
      </c>
      <c r="E120" s="428">
        <v>148373.56</v>
      </c>
      <c r="F120" s="429">
        <v>42037</v>
      </c>
      <c r="G120" s="430">
        <v>2015</v>
      </c>
      <c r="H120" s="431" t="s">
        <v>225</v>
      </c>
      <c r="I120" s="426" t="s">
        <v>226</v>
      </c>
      <c r="J120" s="426" t="s">
        <v>226</v>
      </c>
      <c r="K120" s="426" t="s">
        <v>227</v>
      </c>
    </row>
    <row r="121" spans="1:11" ht="30" x14ac:dyDescent="0.2">
      <c r="A121" s="1">
        <v>20150003</v>
      </c>
      <c r="B121" s="426" t="s">
        <v>297</v>
      </c>
      <c r="C121" s="427">
        <v>6736281878</v>
      </c>
      <c r="D121" s="427" t="s">
        <v>191</v>
      </c>
      <c r="E121" s="428">
        <v>146727.43</v>
      </c>
      <c r="F121" s="429">
        <v>42324</v>
      </c>
      <c r="G121" s="430">
        <v>2015</v>
      </c>
      <c r="H121" s="431" t="s">
        <v>440</v>
      </c>
      <c r="I121" s="426" t="s">
        <v>441</v>
      </c>
      <c r="J121" s="426" t="s">
        <v>442</v>
      </c>
      <c r="K121" s="426" t="s">
        <v>18</v>
      </c>
    </row>
    <row r="122" spans="1:11" ht="30" x14ac:dyDescent="0.2">
      <c r="A122" s="1">
        <v>20150004</v>
      </c>
      <c r="B122" s="426" t="s">
        <v>297</v>
      </c>
      <c r="C122" s="427">
        <v>6736281878</v>
      </c>
      <c r="D122" s="427" t="s">
        <v>191</v>
      </c>
      <c r="E122" s="428">
        <v>138523.68</v>
      </c>
      <c r="F122" s="429">
        <v>42324</v>
      </c>
      <c r="G122" s="430">
        <v>2015</v>
      </c>
      <c r="H122" s="431" t="s">
        <v>437</v>
      </c>
      <c r="I122" s="426" t="s">
        <v>438</v>
      </c>
      <c r="J122" s="426" t="s">
        <v>439</v>
      </c>
      <c r="K122" s="426" t="s">
        <v>18</v>
      </c>
    </row>
    <row r="123" spans="1:11" ht="15" x14ac:dyDescent="0.2">
      <c r="A123" s="1">
        <v>20150005</v>
      </c>
      <c r="B123" s="426" t="s">
        <v>13</v>
      </c>
      <c r="C123" s="427">
        <v>729471283</v>
      </c>
      <c r="D123" s="427" t="s">
        <v>25</v>
      </c>
      <c r="E123" s="428">
        <v>2923.65</v>
      </c>
      <c r="F123" s="429">
        <v>42324</v>
      </c>
      <c r="G123" s="430">
        <v>2015</v>
      </c>
      <c r="H123" s="431" t="s">
        <v>443</v>
      </c>
      <c r="I123" s="426" t="s">
        <v>444</v>
      </c>
      <c r="J123" s="426" t="s">
        <v>445</v>
      </c>
      <c r="K123" s="426" t="s">
        <v>150</v>
      </c>
    </row>
    <row r="124" spans="1:11" ht="15" x14ac:dyDescent="0.2">
      <c r="A124" s="1">
        <v>20150006</v>
      </c>
      <c r="B124" s="426" t="s">
        <v>13</v>
      </c>
      <c r="C124" s="427">
        <v>567947729</v>
      </c>
      <c r="D124" s="427" t="s">
        <v>53</v>
      </c>
      <c r="E124" s="428">
        <v>35000</v>
      </c>
      <c r="F124" s="429">
        <v>42324</v>
      </c>
      <c r="G124" s="430">
        <v>2015</v>
      </c>
      <c r="H124" s="431" t="s">
        <v>443</v>
      </c>
      <c r="I124" s="426" t="s">
        <v>444</v>
      </c>
      <c r="J124" s="426" t="s">
        <v>445</v>
      </c>
      <c r="K124" s="426" t="s">
        <v>150</v>
      </c>
    </row>
    <row r="125" spans="1:11" ht="15" x14ac:dyDescent="0.2">
      <c r="A125" s="1">
        <v>20150007</v>
      </c>
      <c r="B125" s="426" t="s">
        <v>13</v>
      </c>
      <c r="C125" s="427">
        <v>62947498</v>
      </c>
      <c r="D125" s="427" t="s">
        <v>29</v>
      </c>
      <c r="E125" s="428">
        <v>4363.91</v>
      </c>
      <c r="F125" s="429">
        <v>42324</v>
      </c>
      <c r="G125" s="430">
        <v>2015</v>
      </c>
      <c r="H125" s="431" t="s">
        <v>443</v>
      </c>
      <c r="I125" s="426" t="s">
        <v>444</v>
      </c>
      <c r="J125" s="426" t="s">
        <v>445</v>
      </c>
      <c r="K125" s="426" t="s">
        <v>150</v>
      </c>
    </row>
    <row r="126" spans="1:11" ht="15" x14ac:dyDescent="0.2">
      <c r="A126" s="1">
        <v>20150008</v>
      </c>
      <c r="B126" s="426" t="s">
        <v>13</v>
      </c>
      <c r="C126" s="427">
        <v>367947333</v>
      </c>
      <c r="D126" s="427" t="s">
        <v>54</v>
      </c>
      <c r="E126" s="428">
        <v>129989.08</v>
      </c>
      <c r="F126" s="429">
        <v>42324</v>
      </c>
      <c r="G126" s="430">
        <v>2015</v>
      </c>
      <c r="H126" s="431" t="s">
        <v>443</v>
      </c>
      <c r="I126" s="426" t="s">
        <v>444</v>
      </c>
      <c r="J126" s="426" t="s">
        <v>445</v>
      </c>
      <c r="K126" s="426" t="s">
        <v>150</v>
      </c>
    </row>
    <row r="127" spans="1:11" ht="15" x14ac:dyDescent="0.2">
      <c r="A127" s="1">
        <v>20150009</v>
      </c>
      <c r="B127" s="426" t="s">
        <v>13</v>
      </c>
      <c r="C127" s="427">
        <v>525947653</v>
      </c>
      <c r="D127" s="427" t="s">
        <v>31</v>
      </c>
      <c r="E127" s="428">
        <v>3012.03</v>
      </c>
      <c r="F127" s="429">
        <v>42324</v>
      </c>
      <c r="G127" s="430">
        <v>2015</v>
      </c>
      <c r="H127" s="431" t="s">
        <v>443</v>
      </c>
      <c r="I127" s="426" t="s">
        <v>444</v>
      </c>
      <c r="J127" s="426" t="s">
        <v>445</v>
      </c>
      <c r="K127" s="426" t="s">
        <v>150</v>
      </c>
    </row>
    <row r="128" spans="1:11" ht="15" x14ac:dyDescent="0.2">
      <c r="A128" s="1">
        <v>20150010</v>
      </c>
      <c r="B128" s="426" t="s">
        <v>13</v>
      </c>
      <c r="C128" s="427">
        <v>62947986</v>
      </c>
      <c r="D128" s="427" t="s">
        <v>20</v>
      </c>
      <c r="E128" s="428">
        <v>6171.72</v>
      </c>
      <c r="F128" s="429">
        <v>42324</v>
      </c>
      <c r="G128" s="430">
        <v>2015</v>
      </c>
      <c r="H128" s="431" t="s">
        <v>443</v>
      </c>
      <c r="I128" s="426" t="s">
        <v>444</v>
      </c>
      <c r="J128" s="426" t="s">
        <v>445</v>
      </c>
      <c r="K128" s="426" t="s">
        <v>150</v>
      </c>
    </row>
    <row r="129" spans="1:11" ht="15" x14ac:dyDescent="0.2">
      <c r="A129" s="1">
        <v>20150011</v>
      </c>
      <c r="B129" s="426" t="s">
        <v>13</v>
      </c>
      <c r="C129" s="427">
        <v>22394711</v>
      </c>
      <c r="D129" s="427" t="s">
        <v>32</v>
      </c>
      <c r="E129" s="428">
        <v>4899.93</v>
      </c>
      <c r="F129" s="429">
        <v>42324</v>
      </c>
      <c r="G129" s="430">
        <v>2015</v>
      </c>
      <c r="H129" s="431" t="s">
        <v>443</v>
      </c>
      <c r="I129" s="426" t="s">
        <v>444</v>
      </c>
      <c r="J129" s="426" t="s">
        <v>445</v>
      </c>
      <c r="K129" s="426" t="s">
        <v>150</v>
      </c>
    </row>
    <row r="130" spans="1:11" ht="15" x14ac:dyDescent="0.2">
      <c r="A130" s="1">
        <v>20150012</v>
      </c>
      <c r="B130" s="426" t="s">
        <v>13</v>
      </c>
      <c r="C130" s="427">
        <v>629471893</v>
      </c>
      <c r="D130" s="427" t="s">
        <v>26</v>
      </c>
      <c r="E130" s="428">
        <v>1312.58</v>
      </c>
      <c r="F130" s="429">
        <v>42324</v>
      </c>
      <c r="G130" s="430">
        <v>2015</v>
      </c>
      <c r="H130" s="431" t="s">
        <v>443</v>
      </c>
      <c r="I130" s="426" t="s">
        <v>444</v>
      </c>
      <c r="J130" s="426" t="s">
        <v>445</v>
      </c>
      <c r="K130" s="426" t="s">
        <v>150</v>
      </c>
    </row>
    <row r="131" spans="1:11" ht="15" x14ac:dyDescent="0.2">
      <c r="A131" s="1">
        <v>20150013</v>
      </c>
      <c r="B131" s="426" t="s">
        <v>13</v>
      </c>
      <c r="C131" s="427">
        <v>629471974</v>
      </c>
      <c r="D131" s="427" t="s">
        <v>28</v>
      </c>
      <c r="E131" s="428">
        <v>6591.19</v>
      </c>
      <c r="F131" s="429">
        <v>42324</v>
      </c>
      <c r="G131" s="430">
        <v>2015</v>
      </c>
      <c r="H131" s="431" t="s">
        <v>443</v>
      </c>
      <c r="I131" s="426" t="s">
        <v>444</v>
      </c>
      <c r="J131" s="426" t="s">
        <v>445</v>
      </c>
      <c r="K131" s="426" t="s">
        <v>150</v>
      </c>
    </row>
    <row r="132" spans="1:11" ht="15" x14ac:dyDescent="0.2">
      <c r="A132" s="1">
        <v>20150014</v>
      </c>
      <c r="B132" s="426" t="s">
        <v>13</v>
      </c>
      <c r="C132" s="427">
        <v>62947259</v>
      </c>
      <c r="D132" s="427" t="s">
        <v>27</v>
      </c>
      <c r="E132" s="428">
        <v>2044.06</v>
      </c>
      <c r="F132" s="429">
        <v>42324</v>
      </c>
      <c r="G132" s="430">
        <v>2015</v>
      </c>
      <c r="H132" s="431" t="s">
        <v>443</v>
      </c>
      <c r="I132" s="426" t="s">
        <v>444</v>
      </c>
      <c r="J132" s="426" t="s">
        <v>445</v>
      </c>
      <c r="K132" s="426" t="s">
        <v>150</v>
      </c>
    </row>
    <row r="133" spans="1:11" ht="15" x14ac:dyDescent="0.2">
      <c r="A133" s="1">
        <v>20150015</v>
      </c>
      <c r="B133" s="426" t="s">
        <v>13</v>
      </c>
      <c r="C133" s="427">
        <v>62947523</v>
      </c>
      <c r="D133" s="427" t="s">
        <v>30</v>
      </c>
      <c r="E133" s="428">
        <v>3000</v>
      </c>
      <c r="F133" s="429">
        <v>42324</v>
      </c>
      <c r="G133" s="430">
        <v>2015</v>
      </c>
      <c r="H133" s="431" t="s">
        <v>443</v>
      </c>
      <c r="I133" s="426" t="s">
        <v>444</v>
      </c>
      <c r="J133" s="426" t="s">
        <v>445</v>
      </c>
      <c r="K133" s="426" t="s">
        <v>150</v>
      </c>
    </row>
    <row r="134" spans="1:11" ht="30" x14ac:dyDescent="0.2">
      <c r="A134" s="1">
        <v>20150018</v>
      </c>
      <c r="B134" s="426" t="s">
        <v>83</v>
      </c>
      <c r="C134" s="427">
        <v>626972299</v>
      </c>
      <c r="D134" s="427" t="s">
        <v>84</v>
      </c>
      <c r="E134" s="428">
        <v>45492</v>
      </c>
      <c r="F134" s="429">
        <v>42361</v>
      </c>
      <c r="G134" s="430">
        <v>2015</v>
      </c>
      <c r="H134" s="431" t="s">
        <v>467</v>
      </c>
      <c r="I134" s="426" t="s">
        <v>468</v>
      </c>
      <c r="J134" s="426" t="s">
        <v>468</v>
      </c>
      <c r="K134" s="426" t="s">
        <v>82</v>
      </c>
    </row>
    <row r="135" spans="1:11" ht="30" x14ac:dyDescent="0.2">
      <c r="A135" s="1">
        <v>20150019</v>
      </c>
      <c r="B135" s="426" t="s">
        <v>83</v>
      </c>
      <c r="C135" s="427">
        <v>626972299</v>
      </c>
      <c r="D135" s="427" t="s">
        <v>84</v>
      </c>
      <c r="E135" s="428">
        <v>81853.8</v>
      </c>
      <c r="F135" s="429">
        <v>42361</v>
      </c>
      <c r="G135" s="430">
        <v>2015</v>
      </c>
      <c r="H135" s="431" t="s">
        <v>470</v>
      </c>
      <c r="I135" s="426" t="s">
        <v>471</v>
      </c>
      <c r="J135" s="426" t="s">
        <v>471</v>
      </c>
      <c r="K135" s="426" t="s">
        <v>82</v>
      </c>
    </row>
    <row r="136" spans="1:11" ht="30" x14ac:dyDescent="0.2">
      <c r="A136" s="1">
        <v>20150020</v>
      </c>
      <c r="B136" s="426" t="s">
        <v>83</v>
      </c>
      <c r="C136" s="427">
        <v>626972299</v>
      </c>
      <c r="D136" s="427" t="s">
        <v>84</v>
      </c>
      <c r="E136" s="428">
        <v>172654.2</v>
      </c>
      <c r="F136" s="429">
        <v>42361</v>
      </c>
      <c r="G136" s="430">
        <v>2015</v>
      </c>
      <c r="H136" s="431" t="s">
        <v>473</v>
      </c>
      <c r="I136" s="426" t="s">
        <v>474</v>
      </c>
      <c r="J136" s="426" t="s">
        <v>474</v>
      </c>
      <c r="K136" s="426" t="s">
        <v>82</v>
      </c>
    </row>
    <row r="137" spans="1:11" ht="30" x14ac:dyDescent="0.2">
      <c r="A137" s="1">
        <v>20150021</v>
      </c>
      <c r="B137" s="426" t="s">
        <v>465</v>
      </c>
      <c r="C137" s="427">
        <v>71334388249</v>
      </c>
      <c r="D137" s="427" t="s">
        <v>466</v>
      </c>
      <c r="E137" s="428">
        <v>120000</v>
      </c>
      <c r="F137" s="429">
        <v>42354</v>
      </c>
      <c r="G137" s="430">
        <v>2015</v>
      </c>
      <c r="H137" s="431" t="s">
        <v>467</v>
      </c>
      <c r="I137" s="426" t="s">
        <v>468</v>
      </c>
      <c r="J137" s="426" t="s">
        <v>468</v>
      </c>
      <c r="K137" s="426" t="s">
        <v>82</v>
      </c>
    </row>
    <row r="138" spans="1:11" ht="30" x14ac:dyDescent="0.2">
      <c r="A138" s="1">
        <v>20150022</v>
      </c>
      <c r="B138" s="426" t="s">
        <v>465</v>
      </c>
      <c r="C138" s="427">
        <v>7133438887</v>
      </c>
      <c r="D138" s="427" t="s">
        <v>469</v>
      </c>
      <c r="E138" s="428">
        <v>32503</v>
      </c>
      <c r="F138" s="429">
        <v>42354</v>
      </c>
      <c r="G138" s="430">
        <v>2015</v>
      </c>
      <c r="H138" s="431" t="s">
        <v>467</v>
      </c>
      <c r="I138" s="426" t="s">
        <v>468</v>
      </c>
      <c r="J138" s="426" t="s">
        <v>468</v>
      </c>
      <c r="K138" s="426" t="s">
        <v>82</v>
      </c>
    </row>
    <row r="139" spans="1:11" ht="30" x14ac:dyDescent="0.2">
      <c r="A139" s="1">
        <v>20150023</v>
      </c>
      <c r="B139" s="426" t="s">
        <v>465</v>
      </c>
      <c r="C139" s="427">
        <v>7133438887</v>
      </c>
      <c r="D139" s="427" t="s">
        <v>469</v>
      </c>
      <c r="E139" s="428">
        <v>17497</v>
      </c>
      <c r="F139" s="429">
        <v>42354</v>
      </c>
      <c r="G139" s="430">
        <v>2015</v>
      </c>
      <c r="H139" s="431" t="s">
        <v>470</v>
      </c>
      <c r="I139" s="426" t="s">
        <v>471</v>
      </c>
      <c r="J139" s="426" t="s">
        <v>471</v>
      </c>
      <c r="K139" s="426" t="s">
        <v>82</v>
      </c>
    </row>
    <row r="140" spans="1:11" ht="30" x14ac:dyDescent="0.2">
      <c r="A140" s="1">
        <v>20150024</v>
      </c>
      <c r="B140" s="426" t="s">
        <v>465</v>
      </c>
      <c r="C140" s="427">
        <v>71334388168</v>
      </c>
      <c r="D140" s="427" t="s">
        <v>472</v>
      </c>
      <c r="E140" s="428">
        <v>30000</v>
      </c>
      <c r="F140" s="429">
        <v>42354</v>
      </c>
      <c r="G140" s="430">
        <v>2015</v>
      </c>
      <c r="H140" s="431" t="s">
        <v>470</v>
      </c>
      <c r="I140" s="426" t="s">
        <v>471</v>
      </c>
      <c r="J140" s="426" t="s">
        <v>471</v>
      </c>
      <c r="K140" s="426" t="s">
        <v>82</v>
      </c>
    </row>
    <row r="141" spans="1:11" ht="15" x14ac:dyDescent="0.2">
      <c r="A141" s="1">
        <v>20150027</v>
      </c>
      <c r="B141" s="426" t="s">
        <v>475</v>
      </c>
      <c r="C141" s="427">
        <v>76399418</v>
      </c>
      <c r="D141" s="427" t="s">
        <v>476</v>
      </c>
      <c r="E141" s="428">
        <v>165072.38</v>
      </c>
      <c r="F141" s="429">
        <v>42361</v>
      </c>
      <c r="G141" s="430">
        <v>2015</v>
      </c>
      <c r="H141" s="431" t="s">
        <v>477</v>
      </c>
      <c r="I141" s="426" t="s">
        <v>478</v>
      </c>
      <c r="J141" s="426" t="s">
        <v>478</v>
      </c>
      <c r="K141" s="426" t="s">
        <v>202</v>
      </c>
    </row>
    <row r="142" spans="1:11" ht="15" x14ac:dyDescent="0.2">
      <c r="A142" s="1">
        <v>20150028</v>
      </c>
      <c r="B142" s="426" t="s">
        <v>475</v>
      </c>
      <c r="C142" s="427">
        <v>465994776</v>
      </c>
      <c r="D142" s="427" t="s">
        <v>479</v>
      </c>
      <c r="E142" s="428">
        <v>34926.85</v>
      </c>
      <c r="F142" s="429">
        <v>42361</v>
      </c>
      <c r="G142" s="430">
        <v>2015</v>
      </c>
      <c r="H142" s="431" t="s">
        <v>477</v>
      </c>
      <c r="I142" s="426" t="s">
        <v>478</v>
      </c>
      <c r="J142" s="426" t="s">
        <v>478</v>
      </c>
      <c r="K142" s="426" t="s">
        <v>202</v>
      </c>
    </row>
    <row r="143" spans="1:11" ht="15" x14ac:dyDescent="0.2">
      <c r="A143" s="1">
        <v>20150189</v>
      </c>
      <c r="B143" s="426" t="s">
        <v>13</v>
      </c>
      <c r="C143" s="427">
        <v>729471283</v>
      </c>
      <c r="D143" s="427" t="s">
        <v>25</v>
      </c>
      <c r="E143" s="428">
        <v>3433.7</v>
      </c>
      <c r="F143" s="429">
        <v>42027</v>
      </c>
      <c r="G143" s="430">
        <v>2015</v>
      </c>
      <c r="H143" s="431" t="s">
        <v>222</v>
      </c>
      <c r="I143" s="426" t="s">
        <v>223</v>
      </c>
      <c r="J143" s="426" t="s">
        <v>223</v>
      </c>
      <c r="K143" s="426" t="s">
        <v>224</v>
      </c>
    </row>
    <row r="144" spans="1:11" ht="15" x14ac:dyDescent="0.2">
      <c r="A144" s="1">
        <v>20150190</v>
      </c>
      <c r="B144" s="426" t="s">
        <v>13</v>
      </c>
      <c r="C144" s="427">
        <v>567947729</v>
      </c>
      <c r="D144" s="427" t="s">
        <v>53</v>
      </c>
      <c r="E144" s="428">
        <v>19368.09</v>
      </c>
      <c r="F144" s="429">
        <v>42027</v>
      </c>
      <c r="G144" s="430">
        <v>2015</v>
      </c>
      <c r="H144" s="431" t="s">
        <v>222</v>
      </c>
      <c r="I144" s="426" t="s">
        <v>223</v>
      </c>
      <c r="J144" s="426" t="s">
        <v>223</v>
      </c>
      <c r="K144" s="426" t="s">
        <v>224</v>
      </c>
    </row>
    <row r="145" spans="1:11" ht="15" x14ac:dyDescent="0.2">
      <c r="A145" s="1">
        <v>20150191</v>
      </c>
      <c r="B145" s="426" t="s">
        <v>13</v>
      </c>
      <c r="C145" s="427">
        <v>62947498</v>
      </c>
      <c r="D145" s="427" t="s">
        <v>29</v>
      </c>
      <c r="E145" s="428">
        <v>7464.11</v>
      </c>
      <c r="F145" s="429">
        <v>42027</v>
      </c>
      <c r="G145" s="430">
        <v>2015</v>
      </c>
      <c r="H145" s="431" t="s">
        <v>222</v>
      </c>
      <c r="I145" s="426" t="s">
        <v>223</v>
      </c>
      <c r="J145" s="426" t="s">
        <v>223</v>
      </c>
      <c r="K145" s="426" t="s">
        <v>224</v>
      </c>
    </row>
    <row r="146" spans="1:11" ht="15" x14ac:dyDescent="0.2">
      <c r="A146" s="1">
        <v>20150192</v>
      </c>
      <c r="B146" s="426" t="s">
        <v>13</v>
      </c>
      <c r="C146" s="427">
        <v>367947333</v>
      </c>
      <c r="D146" s="427" t="s">
        <v>54</v>
      </c>
      <c r="E146" s="428">
        <v>60687.79</v>
      </c>
      <c r="F146" s="429">
        <v>42027</v>
      </c>
      <c r="G146" s="430">
        <v>2015</v>
      </c>
      <c r="H146" s="431" t="s">
        <v>222</v>
      </c>
      <c r="I146" s="426" t="s">
        <v>223</v>
      </c>
      <c r="J146" s="426" t="s">
        <v>223</v>
      </c>
      <c r="K146" s="426" t="s">
        <v>224</v>
      </c>
    </row>
    <row r="147" spans="1:11" ht="15" x14ac:dyDescent="0.2">
      <c r="A147" s="1">
        <v>20150193</v>
      </c>
      <c r="B147" s="426" t="s">
        <v>13</v>
      </c>
      <c r="C147" s="427">
        <v>62947986</v>
      </c>
      <c r="D147" s="427" t="s">
        <v>20</v>
      </c>
      <c r="E147" s="428">
        <v>8793.5400000000009</v>
      </c>
      <c r="F147" s="429">
        <v>42027</v>
      </c>
      <c r="G147" s="430">
        <v>2015</v>
      </c>
      <c r="H147" s="431" t="s">
        <v>222</v>
      </c>
      <c r="I147" s="426" t="s">
        <v>223</v>
      </c>
      <c r="J147" s="426" t="s">
        <v>223</v>
      </c>
      <c r="K147" s="426" t="s">
        <v>224</v>
      </c>
    </row>
    <row r="148" spans="1:11" ht="15" x14ac:dyDescent="0.2">
      <c r="A148" s="1">
        <v>20150194</v>
      </c>
      <c r="B148" s="426" t="s">
        <v>13</v>
      </c>
      <c r="C148" s="427">
        <v>22394711</v>
      </c>
      <c r="D148" s="427" t="s">
        <v>32</v>
      </c>
      <c r="E148" s="428">
        <v>5606.61</v>
      </c>
      <c r="F148" s="429">
        <v>42027</v>
      </c>
      <c r="G148" s="430">
        <v>2015</v>
      </c>
      <c r="H148" s="431" t="s">
        <v>222</v>
      </c>
      <c r="I148" s="426" t="s">
        <v>223</v>
      </c>
      <c r="J148" s="426" t="s">
        <v>223</v>
      </c>
      <c r="K148" s="426" t="s">
        <v>224</v>
      </c>
    </row>
    <row r="149" spans="1:11" ht="15" x14ac:dyDescent="0.2">
      <c r="A149" s="1">
        <v>20150195</v>
      </c>
      <c r="B149" s="426" t="s">
        <v>13</v>
      </c>
      <c r="C149" s="427">
        <v>3629471372</v>
      </c>
      <c r="D149" s="427" t="s">
        <v>14</v>
      </c>
      <c r="E149" s="428">
        <v>184220.77</v>
      </c>
      <c r="F149" s="429">
        <v>42027</v>
      </c>
      <c r="G149" s="430">
        <v>2015</v>
      </c>
      <c r="H149" s="431" t="s">
        <v>222</v>
      </c>
      <c r="I149" s="426" t="s">
        <v>223</v>
      </c>
      <c r="J149" s="426" t="s">
        <v>223</v>
      </c>
      <c r="K149" s="426" t="s">
        <v>224</v>
      </c>
    </row>
    <row r="150" spans="1:11" ht="15" x14ac:dyDescent="0.2">
      <c r="A150" s="1">
        <v>20150196</v>
      </c>
      <c r="B150" s="426" t="s">
        <v>13</v>
      </c>
      <c r="C150" s="427">
        <v>62947163</v>
      </c>
      <c r="D150" s="427" t="s">
        <v>19</v>
      </c>
      <c r="E150" s="428">
        <v>30947.78</v>
      </c>
      <c r="F150" s="429">
        <v>42027</v>
      </c>
      <c r="G150" s="430">
        <v>2015</v>
      </c>
      <c r="H150" s="431" t="s">
        <v>222</v>
      </c>
      <c r="I150" s="426" t="s">
        <v>223</v>
      </c>
      <c r="J150" s="426" t="s">
        <v>223</v>
      </c>
      <c r="K150" s="426" t="s">
        <v>224</v>
      </c>
    </row>
    <row r="151" spans="1:11" ht="15" x14ac:dyDescent="0.2">
      <c r="A151" s="1">
        <v>20150197</v>
      </c>
      <c r="B151" s="426" t="s">
        <v>241</v>
      </c>
      <c r="C151" s="427">
        <v>174284685</v>
      </c>
      <c r="D151" s="427" t="s">
        <v>242</v>
      </c>
      <c r="E151" s="428">
        <v>3333.33</v>
      </c>
      <c r="F151" s="429">
        <v>42059</v>
      </c>
      <c r="G151" s="430">
        <v>2015</v>
      </c>
      <c r="H151" s="431" t="s">
        <v>219</v>
      </c>
      <c r="I151" s="426" t="s">
        <v>220</v>
      </c>
      <c r="J151" s="426" t="s">
        <v>220</v>
      </c>
      <c r="K151" s="426" t="s">
        <v>221</v>
      </c>
    </row>
    <row r="152" spans="1:11" ht="30" x14ac:dyDescent="0.2">
      <c r="A152" s="1">
        <v>20150198</v>
      </c>
      <c r="B152" s="426" t="s">
        <v>233</v>
      </c>
      <c r="C152" s="427">
        <v>622221486</v>
      </c>
      <c r="D152" s="427" t="s">
        <v>234</v>
      </c>
      <c r="E152" s="428">
        <v>147500</v>
      </c>
      <c r="F152" s="429">
        <v>42044</v>
      </c>
      <c r="G152" s="430">
        <v>2015</v>
      </c>
      <c r="H152" s="431" t="s">
        <v>235</v>
      </c>
      <c r="I152" s="426" t="s">
        <v>236</v>
      </c>
      <c r="J152" s="426" t="s">
        <v>236</v>
      </c>
      <c r="K152" s="426" t="s">
        <v>237</v>
      </c>
    </row>
    <row r="153" spans="1:11" ht="15" x14ac:dyDescent="0.2">
      <c r="A153" s="1">
        <v>20150199</v>
      </c>
      <c r="B153" s="426" t="s">
        <v>13</v>
      </c>
      <c r="C153" s="427">
        <v>525947653</v>
      </c>
      <c r="D153" s="427" t="s">
        <v>31</v>
      </c>
      <c r="E153" s="428">
        <v>4349</v>
      </c>
      <c r="F153" s="429">
        <v>42037</v>
      </c>
      <c r="G153" s="430">
        <v>2015</v>
      </c>
      <c r="H153" s="431" t="s">
        <v>228</v>
      </c>
      <c r="I153" s="426" t="s">
        <v>229</v>
      </c>
      <c r="J153" s="426" t="s">
        <v>229</v>
      </c>
      <c r="K153" s="426" t="s">
        <v>230</v>
      </c>
    </row>
    <row r="154" spans="1:11" ht="15" x14ac:dyDescent="0.2">
      <c r="A154" s="1">
        <v>20150200</v>
      </c>
      <c r="B154" s="426" t="s">
        <v>13</v>
      </c>
      <c r="C154" s="427">
        <v>3629471372</v>
      </c>
      <c r="D154" s="427" t="s">
        <v>14</v>
      </c>
      <c r="E154" s="428">
        <v>70730.820000000007</v>
      </c>
      <c r="F154" s="429">
        <v>42037</v>
      </c>
      <c r="G154" s="430">
        <v>2015</v>
      </c>
      <c r="H154" s="431" t="s">
        <v>228</v>
      </c>
      <c r="I154" s="426" t="s">
        <v>229</v>
      </c>
      <c r="J154" s="426" t="s">
        <v>229</v>
      </c>
      <c r="K154" s="426" t="s">
        <v>230</v>
      </c>
    </row>
    <row r="155" spans="1:11" ht="15" x14ac:dyDescent="0.2">
      <c r="A155" s="1">
        <v>20150201</v>
      </c>
      <c r="B155" s="426" t="s">
        <v>13</v>
      </c>
      <c r="C155" s="427">
        <v>62947163</v>
      </c>
      <c r="D155" s="427" t="s">
        <v>19</v>
      </c>
      <c r="E155" s="428">
        <v>30947.78</v>
      </c>
      <c r="F155" s="429">
        <v>42037</v>
      </c>
      <c r="G155" s="430">
        <v>2015</v>
      </c>
      <c r="H155" s="431" t="s">
        <v>228</v>
      </c>
      <c r="I155" s="426" t="s">
        <v>229</v>
      </c>
      <c r="J155" s="426" t="s">
        <v>229</v>
      </c>
      <c r="K155" s="426" t="s">
        <v>230</v>
      </c>
    </row>
    <row r="156" spans="1:11" ht="15" x14ac:dyDescent="0.2">
      <c r="A156" s="1">
        <v>20150202</v>
      </c>
      <c r="B156" s="426" t="s">
        <v>13</v>
      </c>
      <c r="C156" s="427">
        <v>629471893</v>
      </c>
      <c r="D156" s="427" t="s">
        <v>26</v>
      </c>
      <c r="E156" s="428">
        <v>4642.01</v>
      </c>
      <c r="F156" s="429">
        <v>42037</v>
      </c>
      <c r="G156" s="430">
        <v>2015</v>
      </c>
      <c r="H156" s="431" t="s">
        <v>228</v>
      </c>
      <c r="I156" s="426" t="s">
        <v>229</v>
      </c>
      <c r="J156" s="426" t="s">
        <v>229</v>
      </c>
      <c r="K156" s="426" t="s">
        <v>230</v>
      </c>
    </row>
    <row r="157" spans="1:11" ht="15" x14ac:dyDescent="0.2">
      <c r="A157" s="1">
        <v>20150203</v>
      </c>
      <c r="B157" s="426" t="s">
        <v>13</v>
      </c>
      <c r="C157" s="427">
        <v>629471974</v>
      </c>
      <c r="D157" s="427" t="s">
        <v>28</v>
      </c>
      <c r="E157" s="428">
        <v>7742.5</v>
      </c>
      <c r="F157" s="429">
        <v>42037</v>
      </c>
      <c r="G157" s="430">
        <v>2015</v>
      </c>
      <c r="H157" s="431" t="s">
        <v>228</v>
      </c>
      <c r="I157" s="426" t="s">
        <v>229</v>
      </c>
      <c r="J157" s="426" t="s">
        <v>229</v>
      </c>
      <c r="K157" s="426" t="s">
        <v>230</v>
      </c>
    </row>
    <row r="158" spans="1:11" ht="15" x14ac:dyDescent="0.2">
      <c r="A158" s="1">
        <v>20150204</v>
      </c>
      <c r="B158" s="426" t="s">
        <v>13</v>
      </c>
      <c r="C158" s="427">
        <v>62947259</v>
      </c>
      <c r="D158" s="427" t="s">
        <v>27</v>
      </c>
      <c r="E158" s="428">
        <v>3323.24</v>
      </c>
      <c r="F158" s="429">
        <v>42037</v>
      </c>
      <c r="G158" s="430">
        <v>2015</v>
      </c>
      <c r="H158" s="431" t="s">
        <v>228</v>
      </c>
      <c r="I158" s="426" t="s">
        <v>229</v>
      </c>
      <c r="J158" s="426" t="s">
        <v>229</v>
      </c>
      <c r="K158" s="426" t="s">
        <v>230</v>
      </c>
    </row>
    <row r="159" spans="1:11" ht="15" x14ac:dyDescent="0.2">
      <c r="A159" s="1">
        <v>20150205</v>
      </c>
      <c r="B159" s="426" t="s">
        <v>13</v>
      </c>
      <c r="C159" s="427">
        <v>62947523</v>
      </c>
      <c r="D159" s="427" t="s">
        <v>30</v>
      </c>
      <c r="E159" s="428">
        <v>3476.64</v>
      </c>
      <c r="F159" s="429">
        <v>42037</v>
      </c>
      <c r="G159" s="430">
        <v>2015</v>
      </c>
      <c r="H159" s="431" t="s">
        <v>228</v>
      </c>
      <c r="I159" s="426" t="s">
        <v>229</v>
      </c>
      <c r="J159" s="426" t="s">
        <v>229</v>
      </c>
      <c r="K159" s="426" t="s">
        <v>230</v>
      </c>
    </row>
    <row r="160" spans="1:11" ht="15" x14ac:dyDescent="0.2">
      <c r="A160" s="1">
        <v>20150206</v>
      </c>
      <c r="B160" s="426" t="s">
        <v>55</v>
      </c>
      <c r="C160" s="427">
        <v>3139913775</v>
      </c>
      <c r="D160" s="427" t="s">
        <v>57</v>
      </c>
      <c r="E160" s="428">
        <v>343727.83</v>
      </c>
      <c r="F160" s="429">
        <v>42038</v>
      </c>
      <c r="G160" s="430">
        <v>2015</v>
      </c>
      <c r="H160" s="431" t="s">
        <v>231</v>
      </c>
      <c r="I160" s="426" t="s">
        <v>232</v>
      </c>
      <c r="J160" s="426" t="s">
        <v>232</v>
      </c>
      <c r="K160" s="426" t="s">
        <v>91</v>
      </c>
    </row>
    <row r="161" spans="1:11" ht="15" x14ac:dyDescent="0.2">
      <c r="A161" s="1">
        <v>20150208</v>
      </c>
      <c r="B161" s="426" t="s">
        <v>243</v>
      </c>
      <c r="C161" s="427">
        <v>21696974</v>
      </c>
      <c r="D161" s="427" t="s">
        <v>244</v>
      </c>
      <c r="E161" s="428">
        <v>5555.56</v>
      </c>
      <c r="F161" s="429">
        <v>42059</v>
      </c>
      <c r="G161" s="430">
        <v>2015</v>
      </c>
      <c r="H161" s="431" t="s">
        <v>219</v>
      </c>
      <c r="I161" s="426" t="s">
        <v>220</v>
      </c>
      <c r="J161" s="426" t="s">
        <v>220</v>
      </c>
      <c r="K161" s="426" t="s">
        <v>221</v>
      </c>
    </row>
    <row r="162" spans="1:11" ht="15" x14ac:dyDescent="0.2">
      <c r="A162" s="1">
        <v>20150211</v>
      </c>
      <c r="B162" s="426" t="s">
        <v>249</v>
      </c>
      <c r="C162" s="427">
        <v>45281741493</v>
      </c>
      <c r="D162" s="427" t="s">
        <v>250</v>
      </c>
      <c r="E162" s="428">
        <v>15111.11</v>
      </c>
      <c r="F162" s="429">
        <v>42065</v>
      </c>
      <c r="G162" s="430">
        <v>2015</v>
      </c>
      <c r="H162" s="431" t="s">
        <v>133</v>
      </c>
      <c r="I162" s="426" t="s">
        <v>134</v>
      </c>
      <c r="J162" s="426" t="s">
        <v>134</v>
      </c>
      <c r="K162" s="426" t="s">
        <v>135</v>
      </c>
    </row>
    <row r="163" spans="1:11" ht="15" x14ac:dyDescent="0.2">
      <c r="A163" s="1">
        <v>20150213</v>
      </c>
      <c r="B163" s="426" t="s">
        <v>251</v>
      </c>
      <c r="C163" s="427">
        <v>148537754</v>
      </c>
      <c r="D163" s="427" t="s">
        <v>252</v>
      </c>
      <c r="E163" s="428">
        <v>8506.2199999999993</v>
      </c>
      <c r="F163" s="429">
        <v>42065</v>
      </c>
      <c r="G163" s="430">
        <v>2015</v>
      </c>
      <c r="H163" s="431" t="s">
        <v>133</v>
      </c>
      <c r="I163" s="426" t="s">
        <v>134</v>
      </c>
      <c r="J163" s="426" t="s">
        <v>134</v>
      </c>
      <c r="K163" s="426" t="s">
        <v>135</v>
      </c>
    </row>
    <row r="164" spans="1:11" ht="15" x14ac:dyDescent="0.2">
      <c r="A164" s="1">
        <v>20150216</v>
      </c>
      <c r="B164" s="426" t="s">
        <v>262</v>
      </c>
      <c r="C164" s="427">
        <v>33872636533</v>
      </c>
      <c r="D164" s="427" t="s">
        <v>263</v>
      </c>
      <c r="E164" s="428">
        <v>13000</v>
      </c>
      <c r="F164" s="429">
        <v>42074</v>
      </c>
      <c r="G164" s="430">
        <v>2015</v>
      </c>
      <c r="H164" s="431" t="s">
        <v>219</v>
      </c>
      <c r="I164" s="426" t="s">
        <v>220</v>
      </c>
      <c r="J164" s="426" t="s">
        <v>220</v>
      </c>
      <c r="K164" s="426" t="s">
        <v>221</v>
      </c>
    </row>
    <row r="165" spans="1:11" ht="15" x14ac:dyDescent="0.2">
      <c r="A165" s="1">
        <v>20150217</v>
      </c>
      <c r="B165" s="426" t="s">
        <v>151</v>
      </c>
      <c r="C165" s="427">
        <v>2233469456</v>
      </c>
      <c r="D165" s="427" t="s">
        <v>152</v>
      </c>
      <c r="E165" s="428">
        <v>151495.56</v>
      </c>
      <c r="F165" s="429">
        <v>42058</v>
      </c>
      <c r="G165" s="430">
        <v>2015</v>
      </c>
      <c r="H165" s="431" t="s">
        <v>238</v>
      </c>
      <c r="I165" s="426" t="s">
        <v>239</v>
      </c>
      <c r="J165" s="426" t="s">
        <v>239</v>
      </c>
      <c r="K165" s="426" t="s">
        <v>240</v>
      </c>
    </row>
    <row r="166" spans="1:11" ht="15" x14ac:dyDescent="0.2">
      <c r="A166" s="1">
        <v>20150218</v>
      </c>
      <c r="B166" s="426" t="s">
        <v>255</v>
      </c>
      <c r="C166" s="427">
        <v>33859536286</v>
      </c>
      <c r="D166" s="427" t="s">
        <v>256</v>
      </c>
      <c r="E166" s="428">
        <v>26666.67</v>
      </c>
      <c r="F166" s="429">
        <v>42068</v>
      </c>
      <c r="G166" s="430">
        <v>2015</v>
      </c>
      <c r="H166" s="431" t="s">
        <v>257</v>
      </c>
      <c r="I166" s="426" t="s">
        <v>258</v>
      </c>
      <c r="J166" s="426" t="s">
        <v>258</v>
      </c>
      <c r="K166" s="426" t="s">
        <v>259</v>
      </c>
    </row>
    <row r="167" spans="1:11" ht="30" x14ac:dyDescent="0.2">
      <c r="A167" s="1">
        <v>20150219</v>
      </c>
      <c r="B167" s="426" t="s">
        <v>260</v>
      </c>
      <c r="C167" s="427">
        <v>6182651456</v>
      </c>
      <c r="D167" s="427" t="s">
        <v>261</v>
      </c>
      <c r="E167" s="428">
        <v>8493.33</v>
      </c>
      <c r="F167" s="429">
        <v>42068</v>
      </c>
      <c r="G167" s="430">
        <v>2015</v>
      </c>
      <c r="H167" s="431" t="s">
        <v>257</v>
      </c>
      <c r="I167" s="426" t="s">
        <v>258</v>
      </c>
      <c r="J167" s="426" t="s">
        <v>258</v>
      </c>
      <c r="K167" s="426" t="s">
        <v>259</v>
      </c>
    </row>
    <row r="168" spans="1:11" ht="15" x14ac:dyDescent="0.2">
      <c r="A168" s="1">
        <v>20150221</v>
      </c>
      <c r="B168" s="426" t="s">
        <v>13</v>
      </c>
      <c r="C168" s="427">
        <v>567947729</v>
      </c>
      <c r="D168" s="427" t="s">
        <v>53</v>
      </c>
      <c r="E168" s="428">
        <v>42525.26</v>
      </c>
      <c r="F168" s="429">
        <v>42061</v>
      </c>
      <c r="G168" s="430">
        <v>2015</v>
      </c>
      <c r="H168" s="431" t="s">
        <v>245</v>
      </c>
      <c r="I168" s="426" t="s">
        <v>246</v>
      </c>
      <c r="J168" s="426" t="s">
        <v>246</v>
      </c>
      <c r="K168" s="426" t="s">
        <v>24</v>
      </c>
    </row>
    <row r="169" spans="1:11" ht="15" x14ac:dyDescent="0.2">
      <c r="A169" s="1">
        <v>20150222</v>
      </c>
      <c r="B169" s="426" t="s">
        <v>13</v>
      </c>
      <c r="C169" s="427">
        <v>729471283</v>
      </c>
      <c r="D169" s="427" t="s">
        <v>25</v>
      </c>
      <c r="E169" s="428">
        <v>6519.2</v>
      </c>
      <c r="F169" s="429">
        <v>42061</v>
      </c>
      <c r="G169" s="430">
        <v>2015</v>
      </c>
      <c r="H169" s="431" t="s">
        <v>245</v>
      </c>
      <c r="I169" s="426" t="s">
        <v>246</v>
      </c>
      <c r="J169" s="426" t="s">
        <v>246</v>
      </c>
      <c r="K169" s="426" t="s">
        <v>24</v>
      </c>
    </row>
    <row r="170" spans="1:11" ht="15" x14ac:dyDescent="0.2">
      <c r="A170" s="1">
        <v>20150223</v>
      </c>
      <c r="B170" s="426" t="s">
        <v>13</v>
      </c>
      <c r="C170" s="427">
        <v>367947333</v>
      </c>
      <c r="D170" s="427" t="s">
        <v>54</v>
      </c>
      <c r="E170" s="428">
        <v>130043.98</v>
      </c>
      <c r="F170" s="429">
        <v>42061</v>
      </c>
      <c r="G170" s="430">
        <v>2015</v>
      </c>
      <c r="H170" s="431" t="s">
        <v>245</v>
      </c>
      <c r="I170" s="426" t="s">
        <v>246</v>
      </c>
      <c r="J170" s="426" t="s">
        <v>246</v>
      </c>
      <c r="K170" s="426" t="s">
        <v>24</v>
      </c>
    </row>
    <row r="171" spans="1:11" ht="15" x14ac:dyDescent="0.2">
      <c r="A171" s="1">
        <v>20150224</v>
      </c>
      <c r="B171" s="426" t="s">
        <v>13</v>
      </c>
      <c r="C171" s="427">
        <v>22394711</v>
      </c>
      <c r="D171" s="427" t="s">
        <v>32</v>
      </c>
      <c r="E171" s="428">
        <v>11592.9</v>
      </c>
      <c r="F171" s="429">
        <v>42061</v>
      </c>
      <c r="G171" s="430">
        <v>2015</v>
      </c>
      <c r="H171" s="431" t="s">
        <v>245</v>
      </c>
      <c r="I171" s="426" t="s">
        <v>246</v>
      </c>
      <c r="J171" s="426" t="s">
        <v>246</v>
      </c>
      <c r="K171" s="426" t="s">
        <v>24</v>
      </c>
    </row>
    <row r="172" spans="1:11" ht="15" x14ac:dyDescent="0.2">
      <c r="A172" s="1">
        <v>20150225</v>
      </c>
      <c r="B172" s="426" t="s">
        <v>13</v>
      </c>
      <c r="C172" s="427">
        <v>3629471372</v>
      </c>
      <c r="D172" s="427" t="s">
        <v>14</v>
      </c>
      <c r="E172" s="428">
        <v>34468.839999999997</v>
      </c>
      <c r="F172" s="429">
        <v>42061</v>
      </c>
      <c r="G172" s="430">
        <v>2015</v>
      </c>
      <c r="H172" s="431" t="s">
        <v>245</v>
      </c>
      <c r="I172" s="426" t="s">
        <v>246</v>
      </c>
      <c r="J172" s="426" t="s">
        <v>246</v>
      </c>
      <c r="K172" s="426" t="s">
        <v>24</v>
      </c>
    </row>
    <row r="173" spans="1:11" ht="15" x14ac:dyDescent="0.2">
      <c r="A173" s="1">
        <v>20150226</v>
      </c>
      <c r="B173" s="426" t="s">
        <v>13</v>
      </c>
      <c r="C173" s="427">
        <v>62947498</v>
      </c>
      <c r="D173" s="427" t="s">
        <v>29</v>
      </c>
      <c r="E173" s="428">
        <v>14187.2</v>
      </c>
      <c r="F173" s="429">
        <v>42061</v>
      </c>
      <c r="G173" s="430">
        <v>2015</v>
      </c>
      <c r="H173" s="431" t="s">
        <v>245</v>
      </c>
      <c r="I173" s="426" t="s">
        <v>246</v>
      </c>
      <c r="J173" s="426" t="s">
        <v>246</v>
      </c>
      <c r="K173" s="426" t="s">
        <v>24</v>
      </c>
    </row>
    <row r="174" spans="1:11" ht="15" x14ac:dyDescent="0.2">
      <c r="A174" s="1">
        <v>20150227</v>
      </c>
      <c r="B174" s="426" t="s">
        <v>13</v>
      </c>
      <c r="C174" s="427">
        <v>62947986</v>
      </c>
      <c r="D174" s="427" t="s">
        <v>20</v>
      </c>
      <c r="E174" s="428">
        <v>15715.42</v>
      </c>
      <c r="F174" s="429">
        <v>42061</v>
      </c>
      <c r="G174" s="430">
        <v>2015</v>
      </c>
      <c r="H174" s="431" t="s">
        <v>245</v>
      </c>
      <c r="I174" s="426" t="s">
        <v>246</v>
      </c>
      <c r="J174" s="426" t="s">
        <v>246</v>
      </c>
      <c r="K174" s="426" t="s">
        <v>24</v>
      </c>
    </row>
    <row r="175" spans="1:11" ht="15" x14ac:dyDescent="0.2">
      <c r="A175" s="1">
        <v>20150228</v>
      </c>
      <c r="B175" s="426" t="s">
        <v>268</v>
      </c>
      <c r="C175" s="427">
        <v>1583358</v>
      </c>
      <c r="D175" s="427" t="s">
        <v>269</v>
      </c>
      <c r="E175" s="428">
        <v>18000</v>
      </c>
      <c r="F175" s="429">
        <v>42075</v>
      </c>
      <c r="G175" s="430">
        <v>2015</v>
      </c>
      <c r="H175" s="431" t="s">
        <v>219</v>
      </c>
      <c r="I175" s="426" t="s">
        <v>220</v>
      </c>
      <c r="J175" s="426" t="s">
        <v>220</v>
      </c>
      <c r="K175" s="426" t="s">
        <v>221</v>
      </c>
    </row>
    <row r="176" spans="1:11" ht="15" x14ac:dyDescent="0.2">
      <c r="A176" s="1">
        <v>20150231</v>
      </c>
      <c r="B176" s="426" t="s">
        <v>253</v>
      </c>
      <c r="C176" s="427">
        <v>3382878816</v>
      </c>
      <c r="D176" s="427" t="s">
        <v>254</v>
      </c>
      <c r="E176" s="428">
        <v>3333.33</v>
      </c>
      <c r="F176" s="429">
        <v>42065</v>
      </c>
      <c r="G176" s="430">
        <v>2015</v>
      </c>
      <c r="H176" s="431" t="s">
        <v>219</v>
      </c>
      <c r="I176" s="426" t="s">
        <v>220</v>
      </c>
      <c r="J176" s="426" t="s">
        <v>220</v>
      </c>
      <c r="K176" s="426" t="s">
        <v>221</v>
      </c>
    </row>
    <row r="177" spans="1:11" ht="15" x14ac:dyDescent="0.2">
      <c r="A177" s="1">
        <v>20150232</v>
      </c>
      <c r="B177" s="426" t="s">
        <v>116</v>
      </c>
      <c r="C177" s="427">
        <v>624443711</v>
      </c>
      <c r="D177" s="427" t="s">
        <v>117</v>
      </c>
      <c r="E177" s="428">
        <v>35000</v>
      </c>
      <c r="F177" s="429">
        <v>42074</v>
      </c>
      <c r="G177" s="430">
        <v>2015</v>
      </c>
      <c r="H177" s="431" t="s">
        <v>264</v>
      </c>
      <c r="I177" s="426" t="s">
        <v>265</v>
      </c>
      <c r="J177" s="426" t="s">
        <v>265</v>
      </c>
      <c r="K177" s="426" t="s">
        <v>82</v>
      </c>
    </row>
    <row r="178" spans="1:11" ht="30" x14ac:dyDescent="0.2">
      <c r="A178" s="1">
        <v>20150233</v>
      </c>
      <c r="B178" s="426" t="s">
        <v>116</v>
      </c>
      <c r="C178" s="427">
        <v>624443711</v>
      </c>
      <c r="D178" s="427" t="s">
        <v>117</v>
      </c>
      <c r="E178" s="428">
        <v>35000</v>
      </c>
      <c r="F178" s="429">
        <v>42074</v>
      </c>
      <c r="G178" s="430">
        <v>2015</v>
      </c>
      <c r="H178" s="431" t="s">
        <v>266</v>
      </c>
      <c r="I178" s="426" t="s">
        <v>267</v>
      </c>
      <c r="J178" s="426" t="s">
        <v>267</v>
      </c>
      <c r="K178" s="426" t="s">
        <v>82</v>
      </c>
    </row>
    <row r="179" spans="1:11" ht="45" x14ac:dyDescent="0.2">
      <c r="A179" s="1">
        <v>20150235</v>
      </c>
      <c r="B179" s="426" t="s">
        <v>210</v>
      </c>
      <c r="C179" s="427">
        <v>2196371568</v>
      </c>
      <c r="D179" s="427" t="s">
        <v>317</v>
      </c>
      <c r="E179" s="428">
        <v>251295.32</v>
      </c>
      <c r="F179" s="429">
        <v>42135</v>
      </c>
      <c r="G179" s="430">
        <v>2015</v>
      </c>
      <c r="H179" s="431" t="s">
        <v>118</v>
      </c>
      <c r="I179" s="426" t="s">
        <v>119</v>
      </c>
      <c r="J179" s="426" t="s">
        <v>119</v>
      </c>
      <c r="K179" s="426" t="s">
        <v>82</v>
      </c>
    </row>
    <row r="180" spans="1:11" ht="15" x14ac:dyDescent="0.2">
      <c r="A180" s="1">
        <v>20150237</v>
      </c>
      <c r="B180" s="426" t="s">
        <v>318</v>
      </c>
      <c r="C180" s="427">
        <v>13483843143</v>
      </c>
      <c r="D180" s="427" t="s">
        <v>319</v>
      </c>
      <c r="E180" s="428">
        <v>133333.32999999999</v>
      </c>
      <c r="F180" s="429">
        <v>42136</v>
      </c>
      <c r="G180" s="430">
        <v>2015</v>
      </c>
      <c r="H180" s="431" t="s">
        <v>320</v>
      </c>
      <c r="I180" s="426" t="s">
        <v>321</v>
      </c>
      <c r="J180" s="426" t="s">
        <v>321</v>
      </c>
      <c r="K180" s="426" t="s">
        <v>322</v>
      </c>
    </row>
    <row r="181" spans="1:11" ht="15" x14ac:dyDescent="0.2">
      <c r="A181" s="1">
        <v>20150238</v>
      </c>
      <c r="B181" s="426" t="s">
        <v>283</v>
      </c>
      <c r="C181" s="427">
        <v>6471775782</v>
      </c>
      <c r="D181" s="427" t="s">
        <v>284</v>
      </c>
      <c r="E181" s="428">
        <v>115240.11</v>
      </c>
      <c r="F181" s="429">
        <v>42095</v>
      </c>
      <c r="G181" s="430">
        <v>2015</v>
      </c>
      <c r="H181" s="431" t="s">
        <v>285</v>
      </c>
      <c r="I181" s="426" t="s">
        <v>286</v>
      </c>
      <c r="J181" s="426" t="s">
        <v>286</v>
      </c>
      <c r="K181" s="426" t="s">
        <v>287</v>
      </c>
    </row>
    <row r="182" spans="1:11" ht="15" x14ac:dyDescent="0.2">
      <c r="A182" s="1">
        <v>20150240</v>
      </c>
      <c r="B182" s="426" t="s">
        <v>13</v>
      </c>
      <c r="C182" s="427">
        <v>3629471372</v>
      </c>
      <c r="D182" s="427" t="s">
        <v>14</v>
      </c>
      <c r="E182" s="428">
        <v>42917.01</v>
      </c>
      <c r="F182" s="429">
        <v>42079</v>
      </c>
      <c r="G182" s="430">
        <v>2015</v>
      </c>
      <c r="H182" s="431" t="s">
        <v>257</v>
      </c>
      <c r="I182" s="426" t="s">
        <v>258</v>
      </c>
      <c r="J182" s="426" t="s">
        <v>258</v>
      </c>
      <c r="K182" s="426" t="s">
        <v>259</v>
      </c>
    </row>
    <row r="183" spans="1:11" ht="30" x14ac:dyDescent="0.2">
      <c r="A183" s="1">
        <v>20150241</v>
      </c>
      <c r="B183" s="426" t="s">
        <v>13</v>
      </c>
      <c r="C183" s="427">
        <v>3629471372</v>
      </c>
      <c r="D183" s="427" t="s">
        <v>14</v>
      </c>
      <c r="E183" s="428">
        <v>225733.04</v>
      </c>
      <c r="F183" s="429">
        <v>42079</v>
      </c>
      <c r="G183" s="430">
        <v>2015</v>
      </c>
      <c r="H183" s="431" t="s">
        <v>266</v>
      </c>
      <c r="I183" s="426" t="s">
        <v>267</v>
      </c>
      <c r="J183" s="426" t="s">
        <v>267</v>
      </c>
      <c r="K183" s="426" t="s">
        <v>82</v>
      </c>
    </row>
    <row r="184" spans="1:11" ht="30" x14ac:dyDescent="0.2">
      <c r="A184" s="1">
        <v>20150242</v>
      </c>
      <c r="B184" s="426" t="s">
        <v>13</v>
      </c>
      <c r="C184" s="427">
        <v>367947333</v>
      </c>
      <c r="D184" s="427" t="s">
        <v>54</v>
      </c>
      <c r="E184" s="428">
        <v>64760.959999999999</v>
      </c>
      <c r="F184" s="429">
        <v>42079</v>
      </c>
      <c r="G184" s="430">
        <v>2015</v>
      </c>
      <c r="H184" s="431" t="s">
        <v>266</v>
      </c>
      <c r="I184" s="426" t="s">
        <v>267</v>
      </c>
      <c r="J184" s="426" t="s">
        <v>267</v>
      </c>
      <c r="K184" s="426" t="s">
        <v>82</v>
      </c>
    </row>
    <row r="185" spans="1:11" ht="15" x14ac:dyDescent="0.2">
      <c r="A185" s="1">
        <v>20150243</v>
      </c>
      <c r="B185" s="426" t="s">
        <v>13</v>
      </c>
      <c r="C185" s="427">
        <v>729471283</v>
      </c>
      <c r="D185" s="427" t="s">
        <v>25</v>
      </c>
      <c r="E185" s="428">
        <v>3264.79</v>
      </c>
      <c r="F185" s="429">
        <v>42079</v>
      </c>
      <c r="G185" s="430">
        <v>2015</v>
      </c>
      <c r="H185" s="431" t="s">
        <v>264</v>
      </c>
      <c r="I185" s="426" t="s">
        <v>265</v>
      </c>
      <c r="J185" s="426" t="s">
        <v>265</v>
      </c>
      <c r="K185" s="426" t="s">
        <v>82</v>
      </c>
    </row>
    <row r="186" spans="1:11" ht="15" x14ac:dyDescent="0.2">
      <c r="A186" s="1">
        <v>20150244</v>
      </c>
      <c r="B186" s="426" t="s">
        <v>13</v>
      </c>
      <c r="C186" s="427">
        <v>567947729</v>
      </c>
      <c r="D186" s="427" t="s">
        <v>53</v>
      </c>
      <c r="E186" s="428">
        <v>19269.87</v>
      </c>
      <c r="F186" s="429">
        <v>42079</v>
      </c>
      <c r="G186" s="430">
        <v>2015</v>
      </c>
      <c r="H186" s="431" t="s">
        <v>264</v>
      </c>
      <c r="I186" s="426" t="s">
        <v>265</v>
      </c>
      <c r="J186" s="426" t="s">
        <v>265</v>
      </c>
      <c r="K186" s="426" t="s">
        <v>82</v>
      </c>
    </row>
    <row r="187" spans="1:11" ht="15" x14ac:dyDescent="0.2">
      <c r="A187" s="1">
        <v>20150245</v>
      </c>
      <c r="B187" s="426" t="s">
        <v>13</v>
      </c>
      <c r="C187" s="427">
        <v>62947498</v>
      </c>
      <c r="D187" s="427" t="s">
        <v>29</v>
      </c>
      <c r="E187" s="428">
        <v>7266.14</v>
      </c>
      <c r="F187" s="429">
        <v>42079</v>
      </c>
      <c r="G187" s="430">
        <v>2015</v>
      </c>
      <c r="H187" s="431" t="s">
        <v>264</v>
      </c>
      <c r="I187" s="426" t="s">
        <v>265</v>
      </c>
      <c r="J187" s="426" t="s">
        <v>265</v>
      </c>
      <c r="K187" s="426" t="s">
        <v>82</v>
      </c>
    </row>
    <row r="188" spans="1:11" ht="15" x14ac:dyDescent="0.2">
      <c r="A188" s="1">
        <v>20150246</v>
      </c>
      <c r="B188" s="426" t="s">
        <v>13</v>
      </c>
      <c r="C188" s="427">
        <v>367947333</v>
      </c>
      <c r="D188" s="427" t="s">
        <v>54</v>
      </c>
      <c r="E188" s="428">
        <v>5529.1</v>
      </c>
      <c r="F188" s="429">
        <v>42079</v>
      </c>
      <c r="G188" s="430">
        <v>2015</v>
      </c>
      <c r="H188" s="431" t="s">
        <v>264</v>
      </c>
      <c r="I188" s="426" t="s">
        <v>265</v>
      </c>
      <c r="J188" s="426" t="s">
        <v>265</v>
      </c>
      <c r="K188" s="426" t="s">
        <v>82</v>
      </c>
    </row>
    <row r="189" spans="1:11" ht="15" x14ac:dyDescent="0.2">
      <c r="A189" s="1">
        <v>20150247</v>
      </c>
      <c r="B189" s="426" t="s">
        <v>13</v>
      </c>
      <c r="C189" s="427">
        <v>525947653</v>
      </c>
      <c r="D189" s="427" t="s">
        <v>31</v>
      </c>
      <c r="E189" s="428">
        <v>8499.8799999999992</v>
      </c>
      <c r="F189" s="429">
        <v>42079</v>
      </c>
      <c r="G189" s="430">
        <v>2015</v>
      </c>
      <c r="H189" s="431" t="s">
        <v>264</v>
      </c>
      <c r="I189" s="426" t="s">
        <v>265</v>
      </c>
      <c r="J189" s="426" t="s">
        <v>265</v>
      </c>
      <c r="K189" s="426" t="s">
        <v>82</v>
      </c>
    </row>
    <row r="190" spans="1:11" ht="15" x14ac:dyDescent="0.2">
      <c r="A190" s="1">
        <v>20150248</v>
      </c>
      <c r="B190" s="426" t="s">
        <v>13</v>
      </c>
      <c r="C190" s="427">
        <v>62947986</v>
      </c>
      <c r="D190" s="427" t="s">
        <v>20</v>
      </c>
      <c r="E190" s="428">
        <v>10704.54</v>
      </c>
      <c r="F190" s="429">
        <v>42079</v>
      </c>
      <c r="G190" s="430">
        <v>2015</v>
      </c>
      <c r="H190" s="431" t="s">
        <v>264</v>
      </c>
      <c r="I190" s="426" t="s">
        <v>265</v>
      </c>
      <c r="J190" s="426" t="s">
        <v>265</v>
      </c>
      <c r="K190" s="426" t="s">
        <v>82</v>
      </c>
    </row>
    <row r="191" spans="1:11" ht="15" x14ac:dyDescent="0.2">
      <c r="A191" s="1">
        <v>20150249</v>
      </c>
      <c r="B191" s="426" t="s">
        <v>13</v>
      </c>
      <c r="C191" s="427">
        <v>22394711</v>
      </c>
      <c r="D191" s="427" t="s">
        <v>32</v>
      </c>
      <c r="E191" s="428">
        <v>5711.89</v>
      </c>
      <c r="F191" s="429">
        <v>42079</v>
      </c>
      <c r="G191" s="430">
        <v>2015</v>
      </c>
      <c r="H191" s="431" t="s">
        <v>264</v>
      </c>
      <c r="I191" s="426" t="s">
        <v>265</v>
      </c>
      <c r="J191" s="426" t="s">
        <v>265</v>
      </c>
      <c r="K191" s="426" t="s">
        <v>82</v>
      </c>
    </row>
    <row r="192" spans="1:11" ht="15" x14ac:dyDescent="0.2">
      <c r="A192" s="1">
        <v>20150250</v>
      </c>
      <c r="B192" s="426" t="s">
        <v>13</v>
      </c>
      <c r="C192" s="427">
        <v>62947163</v>
      </c>
      <c r="D192" s="427" t="s">
        <v>19</v>
      </c>
      <c r="E192" s="428">
        <v>64747.68</v>
      </c>
      <c r="F192" s="429">
        <v>42079</v>
      </c>
      <c r="G192" s="430">
        <v>2015</v>
      </c>
      <c r="H192" s="431" t="s">
        <v>264</v>
      </c>
      <c r="I192" s="426" t="s">
        <v>265</v>
      </c>
      <c r="J192" s="426" t="s">
        <v>265</v>
      </c>
      <c r="K192" s="426" t="s">
        <v>82</v>
      </c>
    </row>
    <row r="193" spans="1:11" ht="15" x14ac:dyDescent="0.2">
      <c r="A193" s="1">
        <v>20150251</v>
      </c>
      <c r="B193" s="426" t="s">
        <v>13</v>
      </c>
      <c r="C193" s="427">
        <v>629471893</v>
      </c>
      <c r="D193" s="427" t="s">
        <v>26</v>
      </c>
      <c r="E193" s="428">
        <v>4559.53</v>
      </c>
      <c r="F193" s="429">
        <v>42079</v>
      </c>
      <c r="G193" s="430">
        <v>2015</v>
      </c>
      <c r="H193" s="431" t="s">
        <v>264</v>
      </c>
      <c r="I193" s="426" t="s">
        <v>265</v>
      </c>
      <c r="J193" s="426" t="s">
        <v>265</v>
      </c>
      <c r="K193" s="426" t="s">
        <v>82</v>
      </c>
    </row>
    <row r="194" spans="1:11" ht="15" x14ac:dyDescent="0.2">
      <c r="A194" s="1">
        <v>20150252</v>
      </c>
      <c r="B194" s="426" t="s">
        <v>13</v>
      </c>
      <c r="C194" s="427">
        <v>629471974</v>
      </c>
      <c r="D194" s="427" t="s">
        <v>28</v>
      </c>
      <c r="E194" s="428">
        <v>7274.49</v>
      </c>
      <c r="F194" s="429">
        <v>42079</v>
      </c>
      <c r="G194" s="430">
        <v>2015</v>
      </c>
      <c r="H194" s="431" t="s">
        <v>264</v>
      </c>
      <c r="I194" s="426" t="s">
        <v>265</v>
      </c>
      <c r="J194" s="426" t="s">
        <v>265</v>
      </c>
      <c r="K194" s="426" t="s">
        <v>82</v>
      </c>
    </row>
    <row r="195" spans="1:11" ht="15" x14ac:dyDescent="0.2">
      <c r="A195" s="1">
        <v>20150253</v>
      </c>
      <c r="B195" s="426" t="s">
        <v>13</v>
      </c>
      <c r="C195" s="427">
        <v>62947259</v>
      </c>
      <c r="D195" s="427" t="s">
        <v>27</v>
      </c>
      <c r="E195" s="428">
        <v>2839.12</v>
      </c>
      <c r="F195" s="429">
        <v>42079</v>
      </c>
      <c r="G195" s="430">
        <v>2015</v>
      </c>
      <c r="H195" s="431" t="s">
        <v>264</v>
      </c>
      <c r="I195" s="426" t="s">
        <v>265</v>
      </c>
      <c r="J195" s="426" t="s">
        <v>265</v>
      </c>
      <c r="K195" s="426" t="s">
        <v>82</v>
      </c>
    </row>
    <row r="196" spans="1:11" ht="15" x14ac:dyDescent="0.2">
      <c r="A196" s="1">
        <v>20150254</v>
      </c>
      <c r="B196" s="426" t="s">
        <v>13</v>
      </c>
      <c r="C196" s="427">
        <v>62947523</v>
      </c>
      <c r="D196" s="427" t="s">
        <v>30</v>
      </c>
      <c r="E196" s="428">
        <v>3470.47</v>
      </c>
      <c r="F196" s="429">
        <v>42079</v>
      </c>
      <c r="G196" s="430">
        <v>2015</v>
      </c>
      <c r="H196" s="431" t="s">
        <v>264</v>
      </c>
      <c r="I196" s="426" t="s">
        <v>265</v>
      </c>
      <c r="J196" s="426" t="s">
        <v>265</v>
      </c>
      <c r="K196" s="426" t="s">
        <v>82</v>
      </c>
    </row>
    <row r="197" spans="1:11" ht="15" x14ac:dyDescent="0.2">
      <c r="A197" s="1">
        <v>20150256</v>
      </c>
      <c r="B197" s="426" t="s">
        <v>276</v>
      </c>
      <c r="C197" s="427">
        <v>62541937988</v>
      </c>
      <c r="D197" s="427" t="s">
        <v>277</v>
      </c>
      <c r="E197" s="428">
        <v>11111.11</v>
      </c>
      <c r="F197" s="429">
        <v>42076</v>
      </c>
      <c r="G197" s="430">
        <v>2015</v>
      </c>
      <c r="H197" s="431" t="s">
        <v>278</v>
      </c>
      <c r="I197" s="426" t="s">
        <v>279</v>
      </c>
      <c r="J197" s="426" t="s">
        <v>279</v>
      </c>
      <c r="K197" s="426" t="s">
        <v>280</v>
      </c>
    </row>
    <row r="198" spans="1:11" ht="15" x14ac:dyDescent="0.2">
      <c r="A198" s="1">
        <v>20150257</v>
      </c>
      <c r="B198" s="426" t="s">
        <v>281</v>
      </c>
      <c r="C198" s="427">
        <v>3423831416</v>
      </c>
      <c r="D198" s="427" t="s">
        <v>282</v>
      </c>
      <c r="E198" s="428">
        <v>17024.439999999999</v>
      </c>
      <c r="F198" s="429">
        <v>42076</v>
      </c>
      <c r="G198" s="430">
        <v>2015</v>
      </c>
      <c r="H198" s="431" t="s">
        <v>278</v>
      </c>
      <c r="I198" s="426" t="s">
        <v>279</v>
      </c>
      <c r="J198" s="426" t="s">
        <v>279</v>
      </c>
      <c r="K198" s="426" t="s">
        <v>280</v>
      </c>
    </row>
    <row r="199" spans="1:11" ht="15" x14ac:dyDescent="0.2">
      <c r="A199" s="1">
        <v>20150259</v>
      </c>
      <c r="B199" s="426" t="s">
        <v>288</v>
      </c>
      <c r="C199" s="427">
        <v>186145288118</v>
      </c>
      <c r="D199" s="427" t="s">
        <v>289</v>
      </c>
      <c r="E199" s="428">
        <v>37000</v>
      </c>
      <c r="F199" s="429">
        <v>42104</v>
      </c>
      <c r="G199" s="430">
        <v>2015</v>
      </c>
      <c r="H199" s="431" t="s">
        <v>114</v>
      </c>
      <c r="I199" s="426" t="s">
        <v>115</v>
      </c>
      <c r="J199" s="426" t="s">
        <v>115</v>
      </c>
      <c r="K199" s="426" t="s">
        <v>69</v>
      </c>
    </row>
    <row r="200" spans="1:11" ht="15" x14ac:dyDescent="0.2">
      <c r="A200" s="1">
        <v>20150260</v>
      </c>
      <c r="B200" s="426" t="s">
        <v>292</v>
      </c>
      <c r="C200" s="427">
        <v>2715324978</v>
      </c>
      <c r="D200" s="427" t="s">
        <v>293</v>
      </c>
      <c r="E200" s="428">
        <v>18761.11</v>
      </c>
      <c r="F200" s="429">
        <v>42109</v>
      </c>
      <c r="G200" s="430">
        <v>2015</v>
      </c>
      <c r="H200" s="431" t="s">
        <v>294</v>
      </c>
      <c r="I200" s="426" t="s">
        <v>295</v>
      </c>
      <c r="J200" s="426" t="s">
        <v>295</v>
      </c>
      <c r="K200" s="426" t="s">
        <v>296</v>
      </c>
    </row>
    <row r="201" spans="1:11" ht="15" x14ac:dyDescent="0.2">
      <c r="A201" s="1">
        <v>20150261</v>
      </c>
      <c r="B201" s="426" t="s">
        <v>290</v>
      </c>
      <c r="C201" s="427">
        <v>49373228</v>
      </c>
      <c r="D201" s="427" t="s">
        <v>291</v>
      </c>
      <c r="E201" s="428">
        <v>126265.12</v>
      </c>
      <c r="F201" s="429">
        <v>42108</v>
      </c>
      <c r="G201" s="430">
        <v>2015</v>
      </c>
      <c r="H201" s="431" t="s">
        <v>264</v>
      </c>
      <c r="I201" s="426" t="s">
        <v>265</v>
      </c>
      <c r="J201" s="426" t="s">
        <v>265</v>
      </c>
      <c r="K201" s="426" t="s">
        <v>82</v>
      </c>
    </row>
    <row r="202" spans="1:11" ht="30" x14ac:dyDescent="0.2">
      <c r="A202" s="1">
        <v>20150262</v>
      </c>
      <c r="B202" s="426" t="s">
        <v>297</v>
      </c>
      <c r="C202" s="427">
        <v>6736281878</v>
      </c>
      <c r="D202" s="427" t="s">
        <v>191</v>
      </c>
      <c r="E202" s="428">
        <v>240518.93</v>
      </c>
      <c r="F202" s="429">
        <v>42111</v>
      </c>
      <c r="G202" s="430">
        <v>2015</v>
      </c>
      <c r="H202" s="431" t="s">
        <v>298</v>
      </c>
      <c r="I202" s="426" t="s">
        <v>299</v>
      </c>
      <c r="J202" s="426" t="s">
        <v>299</v>
      </c>
      <c r="K202" s="426" t="s">
        <v>91</v>
      </c>
    </row>
    <row r="203" spans="1:11" ht="15" x14ac:dyDescent="0.2">
      <c r="A203" s="1">
        <v>20150263</v>
      </c>
      <c r="B203" s="426" t="s">
        <v>300</v>
      </c>
      <c r="C203" s="427">
        <v>2238576656</v>
      </c>
      <c r="D203" s="427" t="s">
        <v>323</v>
      </c>
      <c r="E203" s="428">
        <v>3300</v>
      </c>
      <c r="F203" s="429">
        <v>42145</v>
      </c>
      <c r="G203" s="430">
        <v>2015</v>
      </c>
      <c r="H203" s="431" t="s">
        <v>122</v>
      </c>
      <c r="I203" s="426" t="s">
        <v>123</v>
      </c>
      <c r="J203" s="426" t="s">
        <v>123</v>
      </c>
      <c r="K203" s="426" t="s">
        <v>124</v>
      </c>
    </row>
    <row r="204" spans="1:11" ht="15" x14ac:dyDescent="0.2">
      <c r="A204" s="1">
        <v>20150264</v>
      </c>
      <c r="B204" s="426" t="s">
        <v>300</v>
      </c>
      <c r="C204" s="427">
        <v>223857662296</v>
      </c>
      <c r="D204" s="427" t="s">
        <v>324</v>
      </c>
      <c r="E204" s="428">
        <v>2500</v>
      </c>
      <c r="F204" s="429">
        <v>42145</v>
      </c>
      <c r="G204" s="430">
        <v>2015</v>
      </c>
      <c r="H204" s="431" t="s">
        <v>122</v>
      </c>
      <c r="I204" s="426" t="s">
        <v>123</v>
      </c>
      <c r="J204" s="426" t="s">
        <v>123</v>
      </c>
      <c r="K204" s="426" t="s">
        <v>124</v>
      </c>
    </row>
    <row r="205" spans="1:11" ht="15" x14ac:dyDescent="0.2">
      <c r="A205" s="1">
        <v>20150265</v>
      </c>
      <c r="B205" s="426" t="s">
        <v>300</v>
      </c>
      <c r="C205" s="427">
        <v>223857661877</v>
      </c>
      <c r="D205" s="427" t="s">
        <v>325</v>
      </c>
      <c r="E205" s="428">
        <v>2651.11</v>
      </c>
      <c r="F205" s="429">
        <v>42145</v>
      </c>
      <c r="G205" s="430">
        <v>2015</v>
      </c>
      <c r="H205" s="431" t="s">
        <v>122</v>
      </c>
      <c r="I205" s="426" t="s">
        <v>123</v>
      </c>
      <c r="J205" s="426" t="s">
        <v>123</v>
      </c>
      <c r="K205" s="426" t="s">
        <v>124</v>
      </c>
    </row>
    <row r="206" spans="1:11" ht="15" x14ac:dyDescent="0.2">
      <c r="A206" s="1">
        <v>20150266</v>
      </c>
      <c r="B206" s="426" t="s">
        <v>300</v>
      </c>
      <c r="C206" s="427">
        <v>22385766126</v>
      </c>
      <c r="D206" s="427" t="s">
        <v>326</v>
      </c>
      <c r="E206" s="428">
        <v>2149.9299999999998</v>
      </c>
      <c r="F206" s="429">
        <v>42145</v>
      </c>
      <c r="G206" s="430">
        <v>2015</v>
      </c>
      <c r="H206" s="431" t="s">
        <v>122</v>
      </c>
      <c r="I206" s="426" t="s">
        <v>123</v>
      </c>
      <c r="J206" s="426" t="s">
        <v>123</v>
      </c>
      <c r="K206" s="426" t="s">
        <v>124</v>
      </c>
    </row>
    <row r="207" spans="1:11" ht="15" x14ac:dyDescent="0.2">
      <c r="A207" s="1">
        <v>20150267</v>
      </c>
      <c r="B207" s="426" t="s">
        <v>300</v>
      </c>
      <c r="C207" s="427">
        <v>223857662377</v>
      </c>
      <c r="D207" s="427" t="s">
        <v>327</v>
      </c>
      <c r="E207" s="428">
        <v>2222.2199999999998</v>
      </c>
      <c r="F207" s="429">
        <v>42145</v>
      </c>
      <c r="G207" s="430">
        <v>2015</v>
      </c>
      <c r="H207" s="431" t="s">
        <v>122</v>
      </c>
      <c r="I207" s="426" t="s">
        <v>123</v>
      </c>
      <c r="J207" s="426" t="s">
        <v>123</v>
      </c>
      <c r="K207" s="426" t="s">
        <v>124</v>
      </c>
    </row>
    <row r="208" spans="1:11" ht="15" x14ac:dyDescent="0.2">
      <c r="A208" s="1">
        <v>20150268</v>
      </c>
      <c r="B208" s="426" t="s">
        <v>300</v>
      </c>
      <c r="C208" s="427">
        <v>22385766544</v>
      </c>
      <c r="D208" s="427" t="s">
        <v>328</v>
      </c>
      <c r="E208" s="428">
        <v>3600</v>
      </c>
      <c r="F208" s="429">
        <v>42145</v>
      </c>
      <c r="G208" s="430">
        <v>2015</v>
      </c>
      <c r="H208" s="431" t="s">
        <v>122</v>
      </c>
      <c r="I208" s="426" t="s">
        <v>123</v>
      </c>
      <c r="J208" s="426" t="s">
        <v>123</v>
      </c>
      <c r="K208" s="426" t="s">
        <v>124</v>
      </c>
    </row>
    <row r="209" spans="1:11" ht="15" x14ac:dyDescent="0.2">
      <c r="A209" s="1">
        <v>20150269</v>
      </c>
      <c r="B209" s="426" t="s">
        <v>300</v>
      </c>
      <c r="C209" s="427">
        <v>22385766218</v>
      </c>
      <c r="D209" s="427" t="s">
        <v>329</v>
      </c>
      <c r="E209" s="428">
        <v>3600</v>
      </c>
      <c r="F209" s="429">
        <v>42145</v>
      </c>
      <c r="G209" s="430">
        <v>2015</v>
      </c>
      <c r="H209" s="431" t="s">
        <v>122</v>
      </c>
      <c r="I209" s="426" t="s">
        <v>123</v>
      </c>
      <c r="J209" s="426" t="s">
        <v>123</v>
      </c>
      <c r="K209" s="426" t="s">
        <v>124</v>
      </c>
    </row>
    <row r="210" spans="1:11" ht="15" x14ac:dyDescent="0.2">
      <c r="A210" s="1">
        <v>20150270</v>
      </c>
      <c r="B210" s="426" t="s">
        <v>300</v>
      </c>
      <c r="C210" s="427">
        <v>223857661532</v>
      </c>
      <c r="D210" s="427" t="s">
        <v>333</v>
      </c>
      <c r="E210" s="428">
        <v>2700</v>
      </c>
      <c r="F210" s="429">
        <v>42151</v>
      </c>
      <c r="G210" s="430">
        <v>2015</v>
      </c>
      <c r="H210" s="431" t="s">
        <v>278</v>
      </c>
      <c r="I210" s="426" t="s">
        <v>279</v>
      </c>
      <c r="J210" s="426" t="s">
        <v>279</v>
      </c>
      <c r="K210" s="426" t="s">
        <v>280</v>
      </c>
    </row>
    <row r="211" spans="1:11" ht="15" x14ac:dyDescent="0.2">
      <c r="A211" s="1">
        <v>20150272</v>
      </c>
      <c r="B211" s="426" t="s">
        <v>300</v>
      </c>
      <c r="C211" s="427">
        <v>223857661125</v>
      </c>
      <c r="D211" s="427" t="s">
        <v>334</v>
      </c>
      <c r="E211" s="428">
        <v>2200</v>
      </c>
      <c r="F211" s="429">
        <v>42151</v>
      </c>
      <c r="G211" s="430">
        <v>2015</v>
      </c>
      <c r="H211" s="431" t="s">
        <v>278</v>
      </c>
      <c r="I211" s="426" t="s">
        <v>279</v>
      </c>
      <c r="J211" s="426" t="s">
        <v>279</v>
      </c>
      <c r="K211" s="426" t="s">
        <v>280</v>
      </c>
    </row>
    <row r="212" spans="1:11" ht="15" x14ac:dyDescent="0.2">
      <c r="A212" s="1">
        <v>20150273</v>
      </c>
      <c r="B212" s="426" t="s">
        <v>300</v>
      </c>
      <c r="C212" s="427">
        <v>223857661796</v>
      </c>
      <c r="D212" s="427" t="s">
        <v>335</v>
      </c>
      <c r="E212" s="428">
        <v>2700</v>
      </c>
      <c r="F212" s="429">
        <v>42151</v>
      </c>
      <c r="G212" s="430">
        <v>2015</v>
      </c>
      <c r="H212" s="431" t="s">
        <v>278</v>
      </c>
      <c r="I212" s="426" t="s">
        <v>279</v>
      </c>
      <c r="J212" s="426" t="s">
        <v>279</v>
      </c>
      <c r="K212" s="426" t="s">
        <v>280</v>
      </c>
    </row>
    <row r="213" spans="1:11" ht="15" x14ac:dyDescent="0.2">
      <c r="A213" s="1">
        <v>20150274</v>
      </c>
      <c r="B213" s="426" t="s">
        <v>300</v>
      </c>
      <c r="C213" s="427">
        <v>22385766146</v>
      </c>
      <c r="D213" s="427" t="s">
        <v>336</v>
      </c>
      <c r="E213" s="428">
        <v>2900</v>
      </c>
      <c r="F213" s="429">
        <v>42151</v>
      </c>
      <c r="G213" s="430">
        <v>2015</v>
      </c>
      <c r="H213" s="431" t="s">
        <v>278</v>
      </c>
      <c r="I213" s="426" t="s">
        <v>279</v>
      </c>
      <c r="J213" s="426" t="s">
        <v>279</v>
      </c>
      <c r="K213" s="426" t="s">
        <v>280</v>
      </c>
    </row>
    <row r="214" spans="1:11" ht="15" x14ac:dyDescent="0.2">
      <c r="A214" s="1">
        <v>20150275</v>
      </c>
      <c r="B214" s="426" t="s">
        <v>300</v>
      </c>
      <c r="C214" s="427">
        <v>69385766141</v>
      </c>
      <c r="D214" s="427" t="s">
        <v>337</v>
      </c>
      <c r="E214" s="428">
        <v>2400</v>
      </c>
      <c r="F214" s="429">
        <v>42151</v>
      </c>
      <c r="G214" s="430">
        <v>2015</v>
      </c>
      <c r="H214" s="431" t="s">
        <v>278</v>
      </c>
      <c r="I214" s="426" t="s">
        <v>279</v>
      </c>
      <c r="J214" s="426" t="s">
        <v>279</v>
      </c>
      <c r="K214" s="426" t="s">
        <v>280</v>
      </c>
    </row>
    <row r="215" spans="1:11" ht="15" x14ac:dyDescent="0.2">
      <c r="A215" s="1">
        <v>20150276</v>
      </c>
      <c r="B215" s="426" t="s">
        <v>300</v>
      </c>
      <c r="C215" s="427">
        <v>223857662113</v>
      </c>
      <c r="D215" s="427" t="s">
        <v>338</v>
      </c>
      <c r="E215" s="428">
        <v>2222.2199999999998</v>
      </c>
      <c r="F215" s="429">
        <v>42151</v>
      </c>
      <c r="G215" s="430">
        <v>2015</v>
      </c>
      <c r="H215" s="431" t="s">
        <v>278</v>
      </c>
      <c r="I215" s="426" t="s">
        <v>279</v>
      </c>
      <c r="J215" s="426" t="s">
        <v>279</v>
      </c>
      <c r="K215" s="426" t="s">
        <v>280</v>
      </c>
    </row>
    <row r="216" spans="1:11" ht="15" x14ac:dyDescent="0.2">
      <c r="A216" s="1">
        <v>20150277</v>
      </c>
      <c r="B216" s="426" t="s">
        <v>300</v>
      </c>
      <c r="C216" s="427">
        <v>223857661613</v>
      </c>
      <c r="D216" s="427" t="s">
        <v>339</v>
      </c>
      <c r="E216" s="428">
        <v>1700</v>
      </c>
      <c r="F216" s="429">
        <v>42151</v>
      </c>
      <c r="G216" s="430">
        <v>2015</v>
      </c>
      <c r="H216" s="431" t="s">
        <v>278</v>
      </c>
      <c r="I216" s="426" t="s">
        <v>279</v>
      </c>
      <c r="J216" s="426" t="s">
        <v>279</v>
      </c>
      <c r="K216" s="426" t="s">
        <v>280</v>
      </c>
    </row>
    <row r="217" spans="1:11" ht="15" x14ac:dyDescent="0.2">
      <c r="A217" s="1">
        <v>20150278</v>
      </c>
      <c r="B217" s="426" t="s">
        <v>300</v>
      </c>
      <c r="C217" s="427">
        <v>22385766232</v>
      </c>
      <c r="D217" s="427" t="s">
        <v>340</v>
      </c>
      <c r="E217" s="428">
        <v>3200</v>
      </c>
      <c r="F217" s="429">
        <v>42151</v>
      </c>
      <c r="G217" s="430">
        <v>2015</v>
      </c>
      <c r="H217" s="431" t="s">
        <v>278</v>
      </c>
      <c r="I217" s="426" t="s">
        <v>279</v>
      </c>
      <c r="J217" s="426" t="s">
        <v>279</v>
      </c>
      <c r="K217" s="426" t="s">
        <v>280</v>
      </c>
    </row>
    <row r="218" spans="1:11" ht="15" x14ac:dyDescent="0.2">
      <c r="A218" s="1">
        <v>20150279</v>
      </c>
      <c r="B218" s="426" t="s">
        <v>300</v>
      </c>
      <c r="C218" s="427">
        <v>223857662784</v>
      </c>
      <c r="D218" s="427" t="s">
        <v>301</v>
      </c>
      <c r="E218" s="428">
        <v>3400</v>
      </c>
      <c r="F218" s="429">
        <v>42117</v>
      </c>
      <c r="G218" s="430">
        <v>2015</v>
      </c>
      <c r="H218" s="431" t="s">
        <v>302</v>
      </c>
      <c r="I218" s="426" t="s">
        <v>303</v>
      </c>
      <c r="J218" s="426" t="s">
        <v>303</v>
      </c>
      <c r="K218" s="426" t="s">
        <v>240</v>
      </c>
    </row>
    <row r="219" spans="1:11" ht="15" x14ac:dyDescent="0.2">
      <c r="A219" s="1">
        <v>20150280</v>
      </c>
      <c r="B219" s="426" t="s">
        <v>300</v>
      </c>
      <c r="C219" s="427">
        <v>2238576632</v>
      </c>
      <c r="D219" s="427" t="s">
        <v>304</v>
      </c>
      <c r="E219" s="428">
        <v>8800</v>
      </c>
      <c r="F219" s="429">
        <v>42117</v>
      </c>
      <c r="G219" s="430">
        <v>2015</v>
      </c>
      <c r="H219" s="431" t="s">
        <v>302</v>
      </c>
      <c r="I219" s="426" t="s">
        <v>303</v>
      </c>
      <c r="J219" s="426" t="s">
        <v>303</v>
      </c>
      <c r="K219" s="426" t="s">
        <v>240</v>
      </c>
    </row>
    <row r="220" spans="1:11" ht="15" x14ac:dyDescent="0.2">
      <c r="A220" s="1">
        <v>20150281</v>
      </c>
      <c r="B220" s="426" t="s">
        <v>300</v>
      </c>
      <c r="C220" s="427">
        <v>223857662946</v>
      </c>
      <c r="D220" s="427" t="s">
        <v>305</v>
      </c>
      <c r="E220" s="428">
        <v>4000</v>
      </c>
      <c r="F220" s="429">
        <v>42117</v>
      </c>
      <c r="G220" s="430">
        <v>2015</v>
      </c>
      <c r="H220" s="431" t="s">
        <v>302</v>
      </c>
      <c r="I220" s="426" t="s">
        <v>303</v>
      </c>
      <c r="J220" s="426" t="s">
        <v>303</v>
      </c>
      <c r="K220" s="426" t="s">
        <v>240</v>
      </c>
    </row>
    <row r="221" spans="1:11" ht="15" x14ac:dyDescent="0.2">
      <c r="A221" s="1">
        <v>20150282</v>
      </c>
      <c r="B221" s="426" t="s">
        <v>300</v>
      </c>
      <c r="C221" s="427">
        <v>223857662865</v>
      </c>
      <c r="D221" s="427" t="s">
        <v>306</v>
      </c>
      <c r="E221" s="428">
        <v>3850</v>
      </c>
      <c r="F221" s="429">
        <v>42117</v>
      </c>
      <c r="G221" s="430">
        <v>2015</v>
      </c>
      <c r="H221" s="431" t="s">
        <v>302</v>
      </c>
      <c r="I221" s="426" t="s">
        <v>303</v>
      </c>
      <c r="J221" s="426" t="s">
        <v>303</v>
      </c>
      <c r="K221" s="426" t="s">
        <v>240</v>
      </c>
    </row>
    <row r="222" spans="1:11" ht="15" x14ac:dyDescent="0.2">
      <c r="A222" s="1">
        <v>20150283</v>
      </c>
      <c r="B222" s="426" t="s">
        <v>307</v>
      </c>
      <c r="C222" s="427">
        <v>724255963</v>
      </c>
      <c r="D222" s="427" t="s">
        <v>309</v>
      </c>
      <c r="E222" s="428">
        <v>126500</v>
      </c>
      <c r="F222" s="429">
        <v>42121</v>
      </c>
      <c r="G222" s="430">
        <v>2015</v>
      </c>
      <c r="H222" s="431" t="s">
        <v>310</v>
      </c>
      <c r="I222" s="426" t="s">
        <v>311</v>
      </c>
      <c r="J222" s="426" t="s">
        <v>311</v>
      </c>
      <c r="K222" s="426" t="s">
        <v>312</v>
      </c>
    </row>
    <row r="223" spans="1:11" ht="15" x14ac:dyDescent="0.2">
      <c r="A223" s="1">
        <v>20150284</v>
      </c>
      <c r="B223" s="426" t="s">
        <v>313</v>
      </c>
      <c r="C223" s="427">
        <v>72989451</v>
      </c>
      <c r="D223" s="427" t="s">
        <v>314</v>
      </c>
      <c r="E223" s="428">
        <v>135868.79999999999</v>
      </c>
      <c r="F223" s="429">
        <v>42121</v>
      </c>
      <c r="G223" s="430">
        <v>2015</v>
      </c>
      <c r="H223" s="431" t="s">
        <v>310</v>
      </c>
      <c r="I223" s="426" t="s">
        <v>311</v>
      </c>
      <c r="J223" s="426" t="s">
        <v>311</v>
      </c>
      <c r="K223" s="426" t="s">
        <v>312</v>
      </c>
    </row>
    <row r="224" spans="1:11" ht="15" x14ac:dyDescent="0.2">
      <c r="A224" s="1">
        <v>20150285</v>
      </c>
      <c r="B224" s="426" t="s">
        <v>151</v>
      </c>
      <c r="C224" s="427">
        <v>2233469456</v>
      </c>
      <c r="D224" s="427" t="s">
        <v>152</v>
      </c>
      <c r="E224" s="428">
        <v>80000</v>
      </c>
      <c r="F224" s="429">
        <v>42117</v>
      </c>
      <c r="G224" s="430">
        <v>2015</v>
      </c>
      <c r="H224" s="431" t="s">
        <v>302</v>
      </c>
      <c r="I224" s="426" t="s">
        <v>303</v>
      </c>
      <c r="J224" s="426" t="s">
        <v>303</v>
      </c>
      <c r="K224" s="426" t="s">
        <v>240</v>
      </c>
    </row>
    <row r="225" spans="1:11" ht="15" x14ac:dyDescent="0.2">
      <c r="A225" s="1">
        <v>20150286</v>
      </c>
      <c r="B225" s="426" t="s">
        <v>33</v>
      </c>
      <c r="C225" s="427">
        <v>625183</v>
      </c>
      <c r="D225" s="427" t="s">
        <v>35</v>
      </c>
      <c r="E225" s="428">
        <v>255052.79999999999</v>
      </c>
      <c r="F225" s="429">
        <v>42132</v>
      </c>
      <c r="G225" s="430">
        <v>2015</v>
      </c>
      <c r="H225" s="431" t="s">
        <v>315</v>
      </c>
      <c r="I225" s="426" t="s">
        <v>316</v>
      </c>
      <c r="J225" s="426" t="s">
        <v>316</v>
      </c>
      <c r="K225" s="426" t="s">
        <v>24</v>
      </c>
    </row>
    <row r="226" spans="1:11" ht="15" x14ac:dyDescent="0.2">
      <c r="A226" s="1">
        <v>20150287</v>
      </c>
      <c r="B226" s="426" t="s">
        <v>105</v>
      </c>
      <c r="C226" s="427">
        <v>12315478</v>
      </c>
      <c r="D226" s="427" t="s">
        <v>106</v>
      </c>
      <c r="E226" s="428">
        <v>215819.34</v>
      </c>
      <c r="F226" s="429">
        <v>42188</v>
      </c>
      <c r="G226" s="430">
        <v>2015</v>
      </c>
      <c r="H226" s="431" t="s">
        <v>367</v>
      </c>
      <c r="I226" s="426" t="s">
        <v>368</v>
      </c>
      <c r="J226" s="426" t="s">
        <v>368</v>
      </c>
      <c r="K226" s="426" t="s">
        <v>109</v>
      </c>
    </row>
    <row r="227" spans="1:11" ht="15" x14ac:dyDescent="0.2">
      <c r="A227" s="1">
        <v>20150289</v>
      </c>
      <c r="B227" s="426" t="s">
        <v>55</v>
      </c>
      <c r="C227" s="427">
        <v>3139913775</v>
      </c>
      <c r="D227" s="427" t="s">
        <v>57</v>
      </c>
      <c r="E227" s="428">
        <v>100000</v>
      </c>
      <c r="F227" s="429">
        <v>42151</v>
      </c>
      <c r="G227" s="430">
        <v>2015</v>
      </c>
      <c r="H227" s="431" t="s">
        <v>341</v>
      </c>
      <c r="I227" s="426" t="s">
        <v>342</v>
      </c>
      <c r="J227" s="426" t="s">
        <v>342</v>
      </c>
      <c r="K227" s="426" t="s">
        <v>343</v>
      </c>
    </row>
    <row r="228" spans="1:11" ht="30" x14ac:dyDescent="0.2">
      <c r="A228" s="1">
        <v>20150290</v>
      </c>
      <c r="B228" s="426" t="s">
        <v>233</v>
      </c>
      <c r="C228" s="427">
        <v>622221486</v>
      </c>
      <c r="D228" s="427" t="s">
        <v>234</v>
      </c>
      <c r="E228" s="428">
        <v>100000</v>
      </c>
      <c r="F228" s="429">
        <v>42151</v>
      </c>
      <c r="G228" s="430">
        <v>2015</v>
      </c>
      <c r="H228" s="431" t="s">
        <v>341</v>
      </c>
      <c r="I228" s="426" t="s">
        <v>342</v>
      </c>
      <c r="J228" s="426" t="s">
        <v>342</v>
      </c>
      <c r="K228" s="426" t="s">
        <v>343</v>
      </c>
    </row>
    <row r="229" spans="1:11" ht="30" x14ac:dyDescent="0.2">
      <c r="A229" s="1">
        <v>20150291</v>
      </c>
      <c r="B229" s="426" t="s">
        <v>344</v>
      </c>
      <c r="C229" s="427">
        <v>1162858</v>
      </c>
      <c r="D229" s="427" t="s">
        <v>345</v>
      </c>
      <c r="E229" s="428">
        <v>12222.22</v>
      </c>
      <c r="F229" s="429">
        <v>42151</v>
      </c>
      <c r="G229" s="430">
        <v>2015</v>
      </c>
      <c r="H229" s="431" t="s">
        <v>278</v>
      </c>
      <c r="I229" s="426" t="s">
        <v>279</v>
      </c>
      <c r="J229" s="426" t="s">
        <v>279</v>
      </c>
      <c r="K229" s="426" t="s">
        <v>280</v>
      </c>
    </row>
    <row r="230" spans="1:11" ht="15" x14ac:dyDescent="0.2">
      <c r="A230" s="1">
        <v>20150292</v>
      </c>
      <c r="B230" s="426" t="s">
        <v>394</v>
      </c>
      <c r="C230" s="427">
        <v>18668736193</v>
      </c>
      <c r="D230" s="427" t="s">
        <v>395</v>
      </c>
      <c r="E230" s="428">
        <v>13479.71</v>
      </c>
      <c r="F230" s="429">
        <v>42219</v>
      </c>
      <c r="G230" s="430">
        <v>2015</v>
      </c>
      <c r="H230" s="431" t="s">
        <v>396</v>
      </c>
      <c r="I230" s="426" t="s">
        <v>397</v>
      </c>
      <c r="J230" s="426" t="s">
        <v>397</v>
      </c>
      <c r="K230" s="426" t="s">
        <v>398</v>
      </c>
    </row>
    <row r="231" spans="1:11" ht="15" x14ac:dyDescent="0.2">
      <c r="A231" s="1">
        <v>20150297</v>
      </c>
      <c r="B231" s="426" t="s">
        <v>13</v>
      </c>
      <c r="C231" s="427">
        <v>367947333</v>
      </c>
      <c r="D231" s="427" t="s">
        <v>54</v>
      </c>
      <c r="E231" s="428">
        <v>90528.89</v>
      </c>
      <c r="F231" s="429">
        <v>42150</v>
      </c>
      <c r="G231" s="430">
        <v>2015</v>
      </c>
      <c r="H231" s="431" t="s">
        <v>330</v>
      </c>
      <c r="I231" s="426" t="s">
        <v>331</v>
      </c>
      <c r="J231" s="426" t="s">
        <v>331</v>
      </c>
      <c r="K231" s="426" t="s">
        <v>332</v>
      </c>
    </row>
    <row r="232" spans="1:11" ht="15" x14ac:dyDescent="0.2">
      <c r="A232" s="1">
        <v>20150298</v>
      </c>
      <c r="B232" s="426" t="s">
        <v>13</v>
      </c>
      <c r="C232" s="427">
        <v>3629471372</v>
      </c>
      <c r="D232" s="427" t="s">
        <v>14</v>
      </c>
      <c r="E232" s="428">
        <v>209471.11</v>
      </c>
      <c r="F232" s="429">
        <v>42150</v>
      </c>
      <c r="G232" s="430">
        <v>2015</v>
      </c>
      <c r="H232" s="431" t="s">
        <v>330</v>
      </c>
      <c r="I232" s="426" t="s">
        <v>331</v>
      </c>
      <c r="J232" s="426" t="s">
        <v>331</v>
      </c>
      <c r="K232" s="426" t="s">
        <v>332</v>
      </c>
    </row>
    <row r="233" spans="1:11" ht="15" x14ac:dyDescent="0.2">
      <c r="A233" s="1">
        <v>20150299</v>
      </c>
      <c r="B233" s="426" t="s">
        <v>55</v>
      </c>
      <c r="C233" s="427">
        <v>3139913775</v>
      </c>
      <c r="D233" s="427" t="s">
        <v>57</v>
      </c>
      <c r="E233" s="428">
        <v>274195.87</v>
      </c>
      <c r="F233" s="429">
        <v>42151</v>
      </c>
      <c r="G233" s="430">
        <v>2015</v>
      </c>
      <c r="H233" s="431" t="s">
        <v>346</v>
      </c>
      <c r="I233" s="426" t="s">
        <v>347</v>
      </c>
      <c r="J233" s="426" t="s">
        <v>347</v>
      </c>
      <c r="K233" s="426" t="s">
        <v>60</v>
      </c>
    </row>
    <row r="234" spans="1:11" ht="15" x14ac:dyDescent="0.2">
      <c r="A234" s="1">
        <v>20150303</v>
      </c>
      <c r="B234" s="426" t="s">
        <v>210</v>
      </c>
      <c r="C234" s="427">
        <v>2196371568</v>
      </c>
      <c r="D234" s="427" t="s">
        <v>317</v>
      </c>
      <c r="E234" s="428">
        <v>250000</v>
      </c>
      <c r="F234" s="429">
        <v>42191</v>
      </c>
      <c r="G234" s="430">
        <v>2015</v>
      </c>
      <c r="H234" s="431" t="s">
        <v>72</v>
      </c>
      <c r="I234" s="426" t="s">
        <v>73</v>
      </c>
      <c r="J234" s="426" t="s">
        <v>73</v>
      </c>
      <c r="K234" s="426" t="s">
        <v>74</v>
      </c>
    </row>
    <row r="235" spans="1:11" ht="15" x14ac:dyDescent="0.2">
      <c r="A235" s="1">
        <v>20150304</v>
      </c>
      <c r="B235" s="426" t="s">
        <v>350</v>
      </c>
      <c r="C235" s="427">
        <v>596914139</v>
      </c>
      <c r="D235" s="427" t="s">
        <v>351</v>
      </c>
      <c r="E235" s="428">
        <v>326646.34000000003</v>
      </c>
      <c r="F235" s="429">
        <v>42157</v>
      </c>
      <c r="G235" s="430">
        <v>2015</v>
      </c>
      <c r="H235" s="431" t="s">
        <v>352</v>
      </c>
      <c r="I235" s="426" t="s">
        <v>353</v>
      </c>
      <c r="J235" s="426" t="s">
        <v>353</v>
      </c>
      <c r="K235" s="426" t="s">
        <v>354</v>
      </c>
    </row>
    <row r="236" spans="1:11" ht="15" x14ac:dyDescent="0.2">
      <c r="A236" s="1">
        <v>20150305</v>
      </c>
      <c r="B236" s="426" t="s">
        <v>210</v>
      </c>
      <c r="C236" s="427">
        <v>2196371568</v>
      </c>
      <c r="D236" s="427" t="s">
        <v>317</v>
      </c>
      <c r="E236" s="428">
        <v>365898.67</v>
      </c>
      <c r="F236" s="429">
        <v>42193</v>
      </c>
      <c r="G236" s="430">
        <v>2015</v>
      </c>
      <c r="H236" s="431" t="s">
        <v>67</v>
      </c>
      <c r="I236" s="426" t="s">
        <v>68</v>
      </c>
      <c r="J236" s="426" t="s">
        <v>68</v>
      </c>
      <c r="K236" s="426" t="s">
        <v>69</v>
      </c>
    </row>
    <row r="237" spans="1:11" ht="15" x14ac:dyDescent="0.2">
      <c r="A237" s="1">
        <v>20150306</v>
      </c>
      <c r="B237" s="426" t="s">
        <v>120</v>
      </c>
      <c r="C237" s="427">
        <v>16522131</v>
      </c>
      <c r="D237" s="427" t="s">
        <v>121</v>
      </c>
      <c r="E237" s="428">
        <v>4500</v>
      </c>
      <c r="F237" s="429">
        <v>42152</v>
      </c>
      <c r="G237" s="430">
        <v>2015</v>
      </c>
      <c r="H237" s="431" t="s">
        <v>122</v>
      </c>
      <c r="I237" s="426" t="s">
        <v>123</v>
      </c>
      <c r="J237" s="426" t="s">
        <v>123</v>
      </c>
      <c r="K237" s="426" t="s">
        <v>124</v>
      </c>
    </row>
    <row r="238" spans="1:11" ht="15" x14ac:dyDescent="0.2">
      <c r="A238" s="1">
        <v>20150307</v>
      </c>
      <c r="B238" s="426" t="s">
        <v>355</v>
      </c>
      <c r="C238" s="427">
        <v>694258487</v>
      </c>
      <c r="D238" s="427" t="s">
        <v>356</v>
      </c>
      <c r="E238" s="428">
        <v>24000</v>
      </c>
      <c r="F238" s="429">
        <v>42164</v>
      </c>
      <c r="G238" s="430">
        <v>2015</v>
      </c>
      <c r="H238" s="431" t="s">
        <v>357</v>
      </c>
      <c r="I238" s="426" t="s">
        <v>358</v>
      </c>
      <c r="J238" s="426" t="s">
        <v>358</v>
      </c>
      <c r="K238" s="426" t="s">
        <v>359</v>
      </c>
    </row>
    <row r="239" spans="1:11" ht="15" x14ac:dyDescent="0.2">
      <c r="A239" s="1">
        <v>20150308</v>
      </c>
      <c r="B239" s="426" t="s">
        <v>210</v>
      </c>
      <c r="C239" s="427">
        <v>219637172</v>
      </c>
      <c r="D239" s="427" t="s">
        <v>212</v>
      </c>
      <c r="E239" s="428">
        <v>169815</v>
      </c>
      <c r="F239" s="429">
        <v>42187</v>
      </c>
      <c r="G239" s="430">
        <v>2015</v>
      </c>
      <c r="H239" s="431" t="s">
        <v>364</v>
      </c>
      <c r="I239" s="426" t="s">
        <v>365</v>
      </c>
      <c r="J239" s="426" t="s">
        <v>365</v>
      </c>
      <c r="K239" s="426" t="s">
        <v>366</v>
      </c>
    </row>
    <row r="240" spans="1:11" ht="15" x14ac:dyDescent="0.2">
      <c r="A240" s="1">
        <v>20150309</v>
      </c>
      <c r="B240" s="426" t="s">
        <v>348</v>
      </c>
      <c r="C240" s="427">
        <v>223233592</v>
      </c>
      <c r="D240" s="427" t="s">
        <v>349</v>
      </c>
      <c r="E240" s="428">
        <v>5000</v>
      </c>
      <c r="F240" s="429">
        <v>42151</v>
      </c>
      <c r="G240" s="430">
        <v>2015</v>
      </c>
      <c r="H240" s="431" t="s">
        <v>122</v>
      </c>
      <c r="I240" s="426" t="s">
        <v>123</v>
      </c>
      <c r="J240" s="426" t="s">
        <v>123</v>
      </c>
      <c r="K240" s="426" t="s">
        <v>124</v>
      </c>
    </row>
    <row r="241" spans="1:11" ht="15" x14ac:dyDescent="0.2">
      <c r="A241" s="1">
        <v>20150310</v>
      </c>
      <c r="B241" s="426" t="s">
        <v>424</v>
      </c>
      <c r="C241" s="427">
        <v>6261455313</v>
      </c>
      <c r="D241" s="427" t="s">
        <v>425</v>
      </c>
      <c r="E241" s="428">
        <v>25818.09</v>
      </c>
      <c r="F241" s="429">
        <v>42257</v>
      </c>
      <c r="G241" s="430">
        <v>2015</v>
      </c>
      <c r="H241" s="431" t="s">
        <v>396</v>
      </c>
      <c r="I241" s="426" t="s">
        <v>397</v>
      </c>
      <c r="J241" s="426" t="s">
        <v>397</v>
      </c>
      <c r="K241" s="426" t="s">
        <v>398</v>
      </c>
    </row>
    <row r="242" spans="1:11" ht="15" x14ac:dyDescent="0.2">
      <c r="A242" s="1">
        <v>20150311</v>
      </c>
      <c r="B242" s="426" t="s">
        <v>414</v>
      </c>
      <c r="C242" s="427">
        <v>128711264</v>
      </c>
      <c r="D242" s="427" t="s">
        <v>417</v>
      </c>
      <c r="E242" s="428">
        <v>19756.310000000001</v>
      </c>
      <c r="F242" s="429">
        <v>42233</v>
      </c>
      <c r="G242" s="430">
        <v>2015</v>
      </c>
      <c r="H242" s="431" t="s">
        <v>396</v>
      </c>
      <c r="I242" s="426" t="s">
        <v>397</v>
      </c>
      <c r="J242" s="426" t="s">
        <v>397</v>
      </c>
      <c r="K242" s="426" t="s">
        <v>398</v>
      </c>
    </row>
    <row r="243" spans="1:11" ht="15" x14ac:dyDescent="0.2">
      <c r="A243" s="1">
        <v>20150312</v>
      </c>
      <c r="B243" s="426" t="s">
        <v>414</v>
      </c>
      <c r="C243" s="427">
        <v>1287112145</v>
      </c>
      <c r="D243" s="427" t="s">
        <v>416</v>
      </c>
      <c r="E243" s="428">
        <v>14994.62</v>
      </c>
      <c r="F243" s="429">
        <v>42233</v>
      </c>
      <c r="G243" s="430">
        <v>2015</v>
      </c>
      <c r="H243" s="431" t="s">
        <v>396</v>
      </c>
      <c r="I243" s="426" t="s">
        <v>397</v>
      </c>
      <c r="J243" s="426" t="s">
        <v>397</v>
      </c>
      <c r="K243" s="426" t="s">
        <v>398</v>
      </c>
    </row>
    <row r="244" spans="1:11" ht="15" x14ac:dyDescent="0.2">
      <c r="A244" s="1">
        <v>20150313</v>
      </c>
      <c r="B244" s="426" t="s">
        <v>414</v>
      </c>
      <c r="C244" s="427">
        <v>1287112226</v>
      </c>
      <c r="D244" s="427" t="s">
        <v>415</v>
      </c>
      <c r="E244" s="428">
        <v>64.81</v>
      </c>
      <c r="F244" s="429">
        <v>42233</v>
      </c>
      <c r="G244" s="430">
        <v>2015</v>
      </c>
      <c r="H244" s="431" t="s">
        <v>396</v>
      </c>
      <c r="I244" s="426" t="s">
        <v>397</v>
      </c>
      <c r="J244" s="426" t="s">
        <v>397</v>
      </c>
      <c r="K244" s="426" t="s">
        <v>398</v>
      </c>
    </row>
    <row r="245" spans="1:11" ht="30" x14ac:dyDescent="0.2">
      <c r="A245" s="1">
        <v>20150314</v>
      </c>
      <c r="B245" s="426" t="s">
        <v>399</v>
      </c>
      <c r="C245" s="427">
        <v>18854831</v>
      </c>
      <c r="D245" s="427" t="s">
        <v>400</v>
      </c>
      <c r="E245" s="428">
        <v>34148.43</v>
      </c>
      <c r="F245" s="429">
        <v>42219</v>
      </c>
      <c r="G245" s="430">
        <v>2015</v>
      </c>
      <c r="H245" s="431" t="s">
        <v>396</v>
      </c>
      <c r="I245" s="426" t="s">
        <v>397</v>
      </c>
      <c r="J245" s="426" t="s">
        <v>397</v>
      </c>
      <c r="K245" s="426" t="s">
        <v>398</v>
      </c>
    </row>
    <row r="246" spans="1:11" ht="15" x14ac:dyDescent="0.2">
      <c r="A246" s="1">
        <v>20150315</v>
      </c>
      <c r="B246" s="426" t="s">
        <v>13</v>
      </c>
      <c r="C246" s="427">
        <v>567947729</v>
      </c>
      <c r="D246" s="427" t="s">
        <v>53</v>
      </c>
      <c r="E246" s="428">
        <v>19975.759999999998</v>
      </c>
      <c r="F246" s="429">
        <v>42191</v>
      </c>
      <c r="G246" s="430">
        <v>2015</v>
      </c>
      <c r="H246" s="431" t="s">
        <v>369</v>
      </c>
      <c r="I246" s="426" t="s">
        <v>370</v>
      </c>
      <c r="J246" s="426" t="s">
        <v>370</v>
      </c>
      <c r="K246" s="426" t="s">
        <v>371</v>
      </c>
    </row>
    <row r="247" spans="1:11" ht="15" x14ac:dyDescent="0.2">
      <c r="A247" s="1">
        <v>20150316</v>
      </c>
      <c r="B247" s="426" t="s">
        <v>13</v>
      </c>
      <c r="C247" s="427">
        <v>367947333</v>
      </c>
      <c r="D247" s="427" t="s">
        <v>54</v>
      </c>
      <c r="E247" s="428">
        <v>91081.81</v>
      </c>
      <c r="F247" s="429">
        <v>42191</v>
      </c>
      <c r="G247" s="430">
        <v>2015</v>
      </c>
      <c r="H247" s="431" t="s">
        <v>369</v>
      </c>
      <c r="I247" s="426" t="s">
        <v>370</v>
      </c>
      <c r="J247" s="426" t="s">
        <v>370</v>
      </c>
      <c r="K247" s="426" t="s">
        <v>371</v>
      </c>
    </row>
    <row r="248" spans="1:11" ht="15" x14ac:dyDescent="0.2">
      <c r="A248" s="1">
        <v>20150318</v>
      </c>
      <c r="B248" s="426" t="s">
        <v>13</v>
      </c>
      <c r="C248" s="427">
        <v>629471974</v>
      </c>
      <c r="D248" s="427" t="s">
        <v>28</v>
      </c>
      <c r="E248" s="428">
        <v>7021.39</v>
      </c>
      <c r="F248" s="429">
        <v>42191</v>
      </c>
      <c r="G248" s="430">
        <v>2015</v>
      </c>
      <c r="H248" s="431" t="s">
        <v>369</v>
      </c>
      <c r="I248" s="426" t="s">
        <v>370</v>
      </c>
      <c r="J248" s="426" t="s">
        <v>370</v>
      </c>
      <c r="K248" s="426" t="s">
        <v>371</v>
      </c>
    </row>
    <row r="249" spans="1:11" ht="15" x14ac:dyDescent="0.2">
      <c r="A249" s="1">
        <v>20150319</v>
      </c>
      <c r="B249" s="426" t="s">
        <v>13</v>
      </c>
      <c r="C249" s="427">
        <v>62947259</v>
      </c>
      <c r="D249" s="427" t="s">
        <v>27</v>
      </c>
      <c r="E249" s="428">
        <v>2440.1</v>
      </c>
      <c r="F249" s="429">
        <v>42191</v>
      </c>
      <c r="G249" s="430">
        <v>2015</v>
      </c>
      <c r="H249" s="431" t="s">
        <v>369</v>
      </c>
      <c r="I249" s="426" t="s">
        <v>370</v>
      </c>
      <c r="J249" s="426" t="s">
        <v>370</v>
      </c>
      <c r="K249" s="426" t="s">
        <v>371</v>
      </c>
    </row>
    <row r="250" spans="1:11" ht="15" x14ac:dyDescent="0.2">
      <c r="A250" s="1">
        <v>20150320</v>
      </c>
      <c r="B250" s="426" t="s">
        <v>13</v>
      </c>
      <c r="C250" s="427">
        <v>62947523</v>
      </c>
      <c r="D250" s="427" t="s">
        <v>30</v>
      </c>
      <c r="E250" s="428">
        <v>3342.89</v>
      </c>
      <c r="F250" s="429">
        <v>42191</v>
      </c>
      <c r="G250" s="430">
        <v>2015</v>
      </c>
      <c r="H250" s="431" t="s">
        <v>369</v>
      </c>
      <c r="I250" s="426" t="s">
        <v>370</v>
      </c>
      <c r="J250" s="426" t="s">
        <v>370</v>
      </c>
      <c r="K250" s="426" t="s">
        <v>371</v>
      </c>
    </row>
    <row r="251" spans="1:11" ht="15" x14ac:dyDescent="0.2">
      <c r="A251" s="1">
        <v>20150321</v>
      </c>
      <c r="B251" s="426" t="s">
        <v>13</v>
      </c>
      <c r="C251" s="427">
        <v>567947729</v>
      </c>
      <c r="D251" s="427" t="s">
        <v>53</v>
      </c>
      <c r="E251" s="428">
        <v>34903.86</v>
      </c>
      <c r="F251" s="429">
        <v>42172</v>
      </c>
      <c r="G251" s="430">
        <v>2015</v>
      </c>
      <c r="H251" s="431" t="s">
        <v>360</v>
      </c>
      <c r="I251" s="426" t="s">
        <v>361</v>
      </c>
      <c r="J251" s="426" t="s">
        <v>361</v>
      </c>
      <c r="K251" s="426" t="s">
        <v>175</v>
      </c>
    </row>
    <row r="252" spans="1:11" ht="15" x14ac:dyDescent="0.2">
      <c r="A252" s="1">
        <v>20150322</v>
      </c>
      <c r="B252" s="426" t="s">
        <v>13</v>
      </c>
      <c r="C252" s="427">
        <v>729471283</v>
      </c>
      <c r="D252" s="427" t="s">
        <v>25</v>
      </c>
      <c r="E252" s="428">
        <v>5660.86</v>
      </c>
      <c r="F252" s="429">
        <v>42172</v>
      </c>
      <c r="G252" s="430">
        <v>2015</v>
      </c>
      <c r="H252" s="431" t="s">
        <v>360</v>
      </c>
      <c r="I252" s="426" t="s">
        <v>361</v>
      </c>
      <c r="J252" s="426" t="s">
        <v>361</v>
      </c>
      <c r="K252" s="426" t="s">
        <v>175</v>
      </c>
    </row>
    <row r="253" spans="1:11" ht="15" x14ac:dyDescent="0.2">
      <c r="A253" s="1">
        <v>20150323</v>
      </c>
      <c r="B253" s="426" t="s">
        <v>13</v>
      </c>
      <c r="C253" s="427">
        <v>62947498</v>
      </c>
      <c r="D253" s="427" t="s">
        <v>29</v>
      </c>
      <c r="E253" s="428">
        <v>11180.39</v>
      </c>
      <c r="F253" s="429">
        <v>42172</v>
      </c>
      <c r="G253" s="430">
        <v>2015</v>
      </c>
      <c r="H253" s="431" t="s">
        <v>360</v>
      </c>
      <c r="I253" s="426" t="s">
        <v>361</v>
      </c>
      <c r="J253" s="426" t="s">
        <v>361</v>
      </c>
      <c r="K253" s="426" t="s">
        <v>175</v>
      </c>
    </row>
    <row r="254" spans="1:11" ht="15" x14ac:dyDescent="0.2">
      <c r="A254" s="1">
        <v>20150324</v>
      </c>
      <c r="B254" s="426" t="s">
        <v>13</v>
      </c>
      <c r="C254" s="427">
        <v>525947653</v>
      </c>
      <c r="D254" s="427" t="s">
        <v>31</v>
      </c>
      <c r="E254" s="428">
        <v>6720.18</v>
      </c>
      <c r="F254" s="429">
        <v>42172</v>
      </c>
      <c r="G254" s="430">
        <v>2015</v>
      </c>
      <c r="H254" s="431" t="s">
        <v>360</v>
      </c>
      <c r="I254" s="426" t="s">
        <v>361</v>
      </c>
      <c r="J254" s="426" t="s">
        <v>361</v>
      </c>
      <c r="K254" s="426" t="s">
        <v>175</v>
      </c>
    </row>
    <row r="255" spans="1:11" ht="15" x14ac:dyDescent="0.2">
      <c r="A255" s="1">
        <v>20150325</v>
      </c>
      <c r="B255" s="426" t="s">
        <v>13</v>
      </c>
      <c r="C255" s="427">
        <v>62947986</v>
      </c>
      <c r="D255" s="427" t="s">
        <v>20</v>
      </c>
      <c r="E255" s="428">
        <v>15354.02</v>
      </c>
      <c r="F255" s="429">
        <v>42172</v>
      </c>
      <c r="G255" s="430">
        <v>2015</v>
      </c>
      <c r="H255" s="431" t="s">
        <v>360</v>
      </c>
      <c r="I255" s="426" t="s">
        <v>361</v>
      </c>
      <c r="J255" s="426" t="s">
        <v>361</v>
      </c>
      <c r="K255" s="426" t="s">
        <v>175</v>
      </c>
    </row>
    <row r="256" spans="1:11" ht="15" x14ac:dyDescent="0.2">
      <c r="A256" s="1">
        <v>20150326</v>
      </c>
      <c r="B256" s="426" t="s">
        <v>13</v>
      </c>
      <c r="C256" s="427">
        <v>22394711</v>
      </c>
      <c r="D256" s="427" t="s">
        <v>32</v>
      </c>
      <c r="E256" s="428">
        <v>10429.27</v>
      </c>
      <c r="F256" s="429">
        <v>42172</v>
      </c>
      <c r="G256" s="430">
        <v>2015</v>
      </c>
      <c r="H256" s="431" t="s">
        <v>360</v>
      </c>
      <c r="I256" s="426" t="s">
        <v>361</v>
      </c>
      <c r="J256" s="426" t="s">
        <v>361</v>
      </c>
      <c r="K256" s="426" t="s">
        <v>175</v>
      </c>
    </row>
    <row r="257" spans="1:11" ht="15" x14ac:dyDescent="0.2">
      <c r="A257" s="1">
        <v>20150327</v>
      </c>
      <c r="B257" s="426" t="s">
        <v>13</v>
      </c>
      <c r="C257" s="427">
        <v>3629471372</v>
      </c>
      <c r="D257" s="427" t="s">
        <v>14</v>
      </c>
      <c r="E257" s="428">
        <v>142468.41</v>
      </c>
      <c r="F257" s="429">
        <v>42172</v>
      </c>
      <c r="G257" s="430">
        <v>2015</v>
      </c>
      <c r="H257" s="431" t="s">
        <v>360</v>
      </c>
      <c r="I257" s="426" t="s">
        <v>361</v>
      </c>
      <c r="J257" s="426" t="s">
        <v>361</v>
      </c>
      <c r="K257" s="426" t="s">
        <v>175</v>
      </c>
    </row>
    <row r="258" spans="1:11" ht="15" x14ac:dyDescent="0.2">
      <c r="A258" s="1">
        <v>20150328</v>
      </c>
      <c r="B258" s="426" t="s">
        <v>13</v>
      </c>
      <c r="C258" s="427">
        <v>62947163</v>
      </c>
      <c r="D258" s="427" t="s">
        <v>19</v>
      </c>
      <c r="E258" s="428">
        <v>40647.81</v>
      </c>
      <c r="F258" s="429">
        <v>42172</v>
      </c>
      <c r="G258" s="430">
        <v>2015</v>
      </c>
      <c r="H258" s="431" t="s">
        <v>360</v>
      </c>
      <c r="I258" s="426" t="s">
        <v>361</v>
      </c>
      <c r="J258" s="426" t="s">
        <v>361</v>
      </c>
      <c r="K258" s="426" t="s">
        <v>175</v>
      </c>
    </row>
    <row r="259" spans="1:11" ht="15" x14ac:dyDescent="0.2">
      <c r="A259" s="1">
        <v>20150329</v>
      </c>
      <c r="B259" s="426" t="s">
        <v>13</v>
      </c>
      <c r="C259" s="427">
        <v>629471893</v>
      </c>
      <c r="D259" s="427" t="s">
        <v>26</v>
      </c>
      <c r="E259" s="428">
        <v>8384.8799999999992</v>
      </c>
      <c r="F259" s="429">
        <v>42172</v>
      </c>
      <c r="G259" s="430">
        <v>2015</v>
      </c>
      <c r="H259" s="431" t="s">
        <v>360</v>
      </c>
      <c r="I259" s="426" t="s">
        <v>361</v>
      </c>
      <c r="J259" s="426" t="s">
        <v>361</v>
      </c>
      <c r="K259" s="426" t="s">
        <v>175</v>
      </c>
    </row>
    <row r="260" spans="1:11" ht="15" x14ac:dyDescent="0.2">
      <c r="A260" s="1">
        <v>20150330</v>
      </c>
      <c r="B260" s="426" t="s">
        <v>13</v>
      </c>
      <c r="C260" s="427">
        <v>629471974</v>
      </c>
      <c r="D260" s="427" t="s">
        <v>28</v>
      </c>
      <c r="E260" s="428">
        <v>13315.32</v>
      </c>
      <c r="F260" s="429">
        <v>42172</v>
      </c>
      <c r="G260" s="430">
        <v>2015</v>
      </c>
      <c r="H260" s="431" t="s">
        <v>360</v>
      </c>
      <c r="I260" s="426" t="s">
        <v>361</v>
      </c>
      <c r="J260" s="426" t="s">
        <v>361</v>
      </c>
      <c r="K260" s="426" t="s">
        <v>175</v>
      </c>
    </row>
    <row r="261" spans="1:11" ht="15" x14ac:dyDescent="0.2">
      <c r="A261" s="1">
        <v>20150331</v>
      </c>
      <c r="B261" s="426" t="s">
        <v>13</v>
      </c>
      <c r="C261" s="427">
        <v>62947259</v>
      </c>
      <c r="D261" s="427" t="s">
        <v>27</v>
      </c>
      <c r="E261" s="428">
        <v>4596.29</v>
      </c>
      <c r="F261" s="429">
        <v>42172</v>
      </c>
      <c r="G261" s="430">
        <v>2015</v>
      </c>
      <c r="H261" s="431" t="s">
        <v>360</v>
      </c>
      <c r="I261" s="426" t="s">
        <v>361</v>
      </c>
      <c r="J261" s="426" t="s">
        <v>361</v>
      </c>
      <c r="K261" s="426" t="s">
        <v>175</v>
      </c>
    </row>
    <row r="262" spans="1:11" ht="15" x14ac:dyDescent="0.2">
      <c r="A262" s="1">
        <v>20150332</v>
      </c>
      <c r="B262" s="426" t="s">
        <v>13</v>
      </c>
      <c r="C262" s="427">
        <v>62947523</v>
      </c>
      <c r="D262" s="427" t="s">
        <v>30</v>
      </c>
      <c r="E262" s="428">
        <v>6338.72</v>
      </c>
      <c r="F262" s="429">
        <v>42172</v>
      </c>
      <c r="G262" s="430">
        <v>2015</v>
      </c>
      <c r="H262" s="431" t="s">
        <v>360</v>
      </c>
      <c r="I262" s="426" t="s">
        <v>361</v>
      </c>
      <c r="J262" s="426" t="s">
        <v>361</v>
      </c>
      <c r="K262" s="426" t="s">
        <v>175</v>
      </c>
    </row>
    <row r="263" spans="1:11" ht="15" x14ac:dyDescent="0.2">
      <c r="A263" s="1">
        <v>20150333</v>
      </c>
      <c r="B263" s="426" t="s">
        <v>13</v>
      </c>
      <c r="C263" s="427">
        <v>367947333</v>
      </c>
      <c r="D263" s="427" t="s">
        <v>54</v>
      </c>
      <c r="E263" s="428">
        <v>91081.8</v>
      </c>
      <c r="F263" s="429">
        <v>42174</v>
      </c>
      <c r="G263" s="430">
        <v>2015</v>
      </c>
      <c r="H263" s="431" t="s">
        <v>362</v>
      </c>
      <c r="I263" s="426" t="s">
        <v>363</v>
      </c>
      <c r="J263" s="426" t="s">
        <v>363</v>
      </c>
      <c r="K263" s="426" t="s">
        <v>155</v>
      </c>
    </row>
    <row r="264" spans="1:11" ht="15" x14ac:dyDescent="0.2">
      <c r="A264" s="1">
        <v>20150334</v>
      </c>
      <c r="B264" s="426" t="s">
        <v>13</v>
      </c>
      <c r="C264" s="427">
        <v>3629471372</v>
      </c>
      <c r="D264" s="427" t="s">
        <v>14</v>
      </c>
      <c r="E264" s="428">
        <v>167221.20000000001</v>
      </c>
      <c r="F264" s="429">
        <v>42174</v>
      </c>
      <c r="G264" s="430">
        <v>2015</v>
      </c>
      <c r="H264" s="431" t="s">
        <v>362</v>
      </c>
      <c r="I264" s="426" t="s">
        <v>363</v>
      </c>
      <c r="J264" s="426" t="s">
        <v>363</v>
      </c>
      <c r="K264" s="426" t="s">
        <v>155</v>
      </c>
    </row>
    <row r="265" spans="1:11" ht="15" x14ac:dyDescent="0.2">
      <c r="A265" s="1">
        <v>20150335</v>
      </c>
      <c r="B265" s="426" t="s">
        <v>13</v>
      </c>
      <c r="C265" s="427">
        <v>729471283</v>
      </c>
      <c r="D265" s="427" t="s">
        <v>25</v>
      </c>
      <c r="E265" s="428">
        <v>5987.33</v>
      </c>
      <c r="F265" s="429">
        <v>42170</v>
      </c>
      <c r="G265" s="430">
        <v>2015</v>
      </c>
      <c r="H265" s="431" t="s">
        <v>257</v>
      </c>
      <c r="I265" s="426" t="s">
        <v>258</v>
      </c>
      <c r="J265" s="426" t="s">
        <v>258</v>
      </c>
      <c r="K265" s="426" t="s">
        <v>259</v>
      </c>
    </row>
    <row r="266" spans="1:11" ht="15" x14ac:dyDescent="0.2">
      <c r="A266" s="1">
        <v>20150336</v>
      </c>
      <c r="B266" s="426" t="s">
        <v>13</v>
      </c>
      <c r="C266" s="427">
        <v>62947498</v>
      </c>
      <c r="D266" s="427" t="s">
        <v>29</v>
      </c>
      <c r="E266" s="428">
        <v>12917.6</v>
      </c>
      <c r="F266" s="429">
        <v>42170</v>
      </c>
      <c r="G266" s="430">
        <v>2015</v>
      </c>
      <c r="H266" s="431" t="s">
        <v>257</v>
      </c>
      <c r="I266" s="426" t="s">
        <v>258</v>
      </c>
      <c r="J266" s="426" t="s">
        <v>258</v>
      </c>
      <c r="K266" s="426" t="s">
        <v>259</v>
      </c>
    </row>
    <row r="267" spans="1:11" ht="15" x14ac:dyDescent="0.2">
      <c r="A267" s="1">
        <v>20150337</v>
      </c>
      <c r="B267" s="426" t="s">
        <v>13</v>
      </c>
      <c r="C267" s="427">
        <v>525947653</v>
      </c>
      <c r="D267" s="427" t="s">
        <v>31</v>
      </c>
      <c r="E267" s="428">
        <v>7570.17</v>
      </c>
      <c r="F267" s="429">
        <v>42170</v>
      </c>
      <c r="G267" s="430">
        <v>2015</v>
      </c>
      <c r="H267" s="431" t="s">
        <v>257</v>
      </c>
      <c r="I267" s="426" t="s">
        <v>258</v>
      </c>
      <c r="J267" s="426" t="s">
        <v>258</v>
      </c>
      <c r="K267" s="426" t="s">
        <v>259</v>
      </c>
    </row>
    <row r="268" spans="1:11" ht="15" x14ac:dyDescent="0.2">
      <c r="A268" s="1">
        <v>20150338</v>
      </c>
      <c r="B268" s="426" t="s">
        <v>13</v>
      </c>
      <c r="C268" s="427">
        <v>62947986</v>
      </c>
      <c r="D268" s="427" t="s">
        <v>20</v>
      </c>
      <c r="E268" s="428">
        <v>16424.48</v>
      </c>
      <c r="F268" s="429">
        <v>42170</v>
      </c>
      <c r="G268" s="430">
        <v>2015</v>
      </c>
      <c r="H268" s="431" t="s">
        <v>257</v>
      </c>
      <c r="I268" s="426" t="s">
        <v>258</v>
      </c>
      <c r="J268" s="426" t="s">
        <v>258</v>
      </c>
      <c r="K268" s="426" t="s">
        <v>259</v>
      </c>
    </row>
    <row r="269" spans="1:11" ht="15" x14ac:dyDescent="0.2">
      <c r="A269" s="1">
        <v>20150339</v>
      </c>
      <c r="B269" s="426" t="s">
        <v>13</v>
      </c>
      <c r="C269" s="427">
        <v>22394711</v>
      </c>
      <c r="D269" s="427" t="s">
        <v>32</v>
      </c>
      <c r="E269" s="428">
        <v>11000.44</v>
      </c>
      <c r="F269" s="429">
        <v>42170</v>
      </c>
      <c r="G269" s="430">
        <v>2015</v>
      </c>
      <c r="H269" s="431" t="s">
        <v>257</v>
      </c>
      <c r="I269" s="426" t="s">
        <v>258</v>
      </c>
      <c r="J269" s="426" t="s">
        <v>258</v>
      </c>
      <c r="K269" s="426" t="s">
        <v>259</v>
      </c>
    </row>
    <row r="270" spans="1:11" ht="15" x14ac:dyDescent="0.2">
      <c r="A270" s="1">
        <v>20150340</v>
      </c>
      <c r="B270" s="426" t="s">
        <v>13</v>
      </c>
      <c r="C270" s="427">
        <v>62947163</v>
      </c>
      <c r="D270" s="427" t="s">
        <v>19</v>
      </c>
      <c r="E270" s="428">
        <v>17183.84</v>
      </c>
      <c r="F270" s="429">
        <v>42170</v>
      </c>
      <c r="G270" s="430">
        <v>2015</v>
      </c>
      <c r="H270" s="431" t="s">
        <v>257</v>
      </c>
      <c r="I270" s="426" t="s">
        <v>258</v>
      </c>
      <c r="J270" s="426" t="s">
        <v>258</v>
      </c>
      <c r="K270" s="426" t="s">
        <v>259</v>
      </c>
    </row>
    <row r="271" spans="1:11" ht="15" x14ac:dyDescent="0.2">
      <c r="A271" s="1">
        <v>20150341</v>
      </c>
      <c r="B271" s="426" t="s">
        <v>13</v>
      </c>
      <c r="C271" s="427">
        <v>629471893</v>
      </c>
      <c r="D271" s="427" t="s">
        <v>26</v>
      </c>
      <c r="E271" s="428">
        <v>8840.82</v>
      </c>
      <c r="F271" s="429">
        <v>42170</v>
      </c>
      <c r="G271" s="430">
        <v>2015</v>
      </c>
      <c r="H271" s="431" t="s">
        <v>257</v>
      </c>
      <c r="I271" s="426" t="s">
        <v>258</v>
      </c>
      <c r="J271" s="426" t="s">
        <v>258</v>
      </c>
      <c r="K271" s="426" t="s">
        <v>259</v>
      </c>
    </row>
    <row r="272" spans="1:11" ht="15" x14ac:dyDescent="0.2">
      <c r="A272" s="1">
        <v>20150342</v>
      </c>
      <c r="B272" s="426" t="s">
        <v>372</v>
      </c>
      <c r="C272" s="427">
        <v>493632159</v>
      </c>
      <c r="D272" s="427" t="s">
        <v>373</v>
      </c>
      <c r="E272" s="428">
        <v>60000</v>
      </c>
      <c r="F272" s="429">
        <v>42200</v>
      </c>
      <c r="G272" s="430">
        <v>2015</v>
      </c>
      <c r="H272" s="431" t="s">
        <v>178</v>
      </c>
      <c r="I272" s="426" t="s">
        <v>179</v>
      </c>
      <c r="J272" s="426" t="s">
        <v>179</v>
      </c>
      <c r="K272" s="426" t="s">
        <v>180</v>
      </c>
    </row>
    <row r="273" spans="1:11" ht="15" x14ac:dyDescent="0.2">
      <c r="A273" s="1">
        <v>20150343</v>
      </c>
      <c r="B273" s="426" t="s">
        <v>426</v>
      </c>
      <c r="C273" s="427">
        <v>11653567</v>
      </c>
      <c r="D273" s="427" t="s">
        <v>427</v>
      </c>
      <c r="E273" s="428">
        <v>48000</v>
      </c>
      <c r="F273" s="429">
        <v>42261</v>
      </c>
      <c r="G273" s="430">
        <v>2015</v>
      </c>
      <c r="H273" s="431" t="s">
        <v>428</v>
      </c>
      <c r="I273" s="426" t="s">
        <v>429</v>
      </c>
      <c r="J273" s="426" t="s">
        <v>429</v>
      </c>
      <c r="K273" s="426" t="s">
        <v>221</v>
      </c>
    </row>
    <row r="274" spans="1:11" ht="30" x14ac:dyDescent="0.2">
      <c r="A274" s="1">
        <v>20150344</v>
      </c>
      <c r="B274" s="426" t="s">
        <v>379</v>
      </c>
      <c r="C274" s="427">
        <v>72989451</v>
      </c>
      <c r="D274" s="427" t="s">
        <v>314</v>
      </c>
      <c r="E274" s="428">
        <v>252344.44</v>
      </c>
      <c r="F274" s="429">
        <v>42205</v>
      </c>
      <c r="G274" s="430">
        <v>2015</v>
      </c>
      <c r="H274" s="431" t="s">
        <v>380</v>
      </c>
      <c r="I274" s="426" t="s">
        <v>381</v>
      </c>
      <c r="J274" s="426" t="s">
        <v>381</v>
      </c>
      <c r="K274" s="426" t="s">
        <v>382</v>
      </c>
    </row>
    <row r="275" spans="1:11" ht="30" x14ac:dyDescent="0.2">
      <c r="A275" s="1">
        <v>20150345</v>
      </c>
      <c r="B275" s="426" t="s">
        <v>383</v>
      </c>
      <c r="C275" s="427">
        <v>724255963</v>
      </c>
      <c r="D275" s="427" t="s">
        <v>309</v>
      </c>
      <c r="E275" s="428">
        <v>108000</v>
      </c>
      <c r="F275" s="429">
        <v>42205</v>
      </c>
      <c r="G275" s="430">
        <v>2015</v>
      </c>
      <c r="H275" s="431" t="s">
        <v>380</v>
      </c>
      <c r="I275" s="426" t="s">
        <v>381</v>
      </c>
      <c r="J275" s="426" t="s">
        <v>381</v>
      </c>
      <c r="K275" s="426" t="s">
        <v>382</v>
      </c>
    </row>
    <row r="276" spans="1:11" ht="15" x14ac:dyDescent="0.2">
      <c r="A276" s="1">
        <v>20150346</v>
      </c>
      <c r="B276" s="426" t="s">
        <v>383</v>
      </c>
      <c r="C276" s="427">
        <v>724255963</v>
      </c>
      <c r="D276" s="427" t="s">
        <v>309</v>
      </c>
      <c r="E276" s="428">
        <v>377164.44</v>
      </c>
      <c r="F276" s="429">
        <v>42205</v>
      </c>
      <c r="G276" s="430">
        <v>2015</v>
      </c>
      <c r="H276" s="431" t="s">
        <v>384</v>
      </c>
      <c r="I276" s="426" t="s">
        <v>385</v>
      </c>
      <c r="J276" s="426" t="s">
        <v>385</v>
      </c>
      <c r="K276" s="426" t="s">
        <v>382</v>
      </c>
    </row>
    <row r="277" spans="1:11" ht="15" x14ac:dyDescent="0.2">
      <c r="A277" s="1">
        <v>20150348</v>
      </c>
      <c r="B277" s="426" t="s">
        <v>307</v>
      </c>
      <c r="C277" s="427">
        <v>724255963</v>
      </c>
      <c r="D277" s="427" t="s">
        <v>309</v>
      </c>
      <c r="E277" s="428">
        <v>199760.39</v>
      </c>
      <c r="F277" s="429">
        <v>42205</v>
      </c>
      <c r="G277" s="430">
        <v>2015</v>
      </c>
      <c r="H277" s="431" t="s">
        <v>386</v>
      </c>
      <c r="I277" s="426" t="s">
        <v>387</v>
      </c>
      <c r="J277" s="426" t="s">
        <v>387</v>
      </c>
      <c r="K277" s="426" t="s">
        <v>388</v>
      </c>
    </row>
    <row r="278" spans="1:11" ht="15" x14ac:dyDescent="0.2">
      <c r="A278" s="1">
        <v>20150349</v>
      </c>
      <c r="B278" s="426" t="s">
        <v>313</v>
      </c>
      <c r="C278" s="427">
        <v>72989451</v>
      </c>
      <c r="D278" s="427" t="s">
        <v>314</v>
      </c>
      <c r="E278" s="428">
        <v>170850.72</v>
      </c>
      <c r="F278" s="429">
        <v>42205</v>
      </c>
      <c r="G278" s="430">
        <v>2015</v>
      </c>
      <c r="H278" s="431" t="s">
        <v>386</v>
      </c>
      <c r="I278" s="426" t="s">
        <v>387</v>
      </c>
      <c r="J278" s="426" t="s">
        <v>387</v>
      </c>
      <c r="K278" s="426" t="s">
        <v>388</v>
      </c>
    </row>
    <row r="279" spans="1:11" ht="15" x14ac:dyDescent="0.2">
      <c r="A279" s="1">
        <v>20150350</v>
      </c>
      <c r="B279" s="426" t="s">
        <v>374</v>
      </c>
      <c r="C279" s="427">
        <v>712161316</v>
      </c>
      <c r="D279" s="427" t="s">
        <v>375</v>
      </c>
      <c r="E279" s="428">
        <v>224714.14</v>
      </c>
      <c r="F279" s="429">
        <v>42200</v>
      </c>
      <c r="G279" s="430">
        <v>2015</v>
      </c>
      <c r="H279" s="431" t="s">
        <v>376</v>
      </c>
      <c r="I279" s="426" t="s">
        <v>377</v>
      </c>
      <c r="J279" s="426" t="s">
        <v>377</v>
      </c>
      <c r="K279" s="426" t="s">
        <v>378</v>
      </c>
    </row>
    <row r="280" spans="1:11" ht="15" x14ac:dyDescent="0.2">
      <c r="A280" s="1">
        <v>20150351</v>
      </c>
      <c r="B280" s="426" t="s">
        <v>389</v>
      </c>
      <c r="C280" s="427">
        <v>131475</v>
      </c>
      <c r="D280" s="427" t="s">
        <v>390</v>
      </c>
      <c r="E280" s="428">
        <v>151000</v>
      </c>
      <c r="F280" s="429">
        <v>42205</v>
      </c>
      <c r="G280" s="430">
        <v>2015</v>
      </c>
      <c r="H280" s="431" t="s">
        <v>391</v>
      </c>
      <c r="I280" s="426" t="s">
        <v>392</v>
      </c>
      <c r="J280" s="426" t="s">
        <v>392</v>
      </c>
      <c r="K280" s="426" t="s">
        <v>393</v>
      </c>
    </row>
    <row r="281" spans="1:11" ht="15" x14ac:dyDescent="0.2">
      <c r="A281" s="1">
        <v>20150352</v>
      </c>
      <c r="B281" s="426" t="s">
        <v>313</v>
      </c>
      <c r="C281" s="427">
        <v>72989451</v>
      </c>
      <c r="D281" s="427" t="s">
        <v>314</v>
      </c>
      <c r="E281" s="428">
        <v>85640.4</v>
      </c>
      <c r="F281" s="429">
        <v>42205</v>
      </c>
      <c r="G281" s="430">
        <v>2015</v>
      </c>
      <c r="H281" s="431" t="s">
        <v>391</v>
      </c>
      <c r="I281" s="426" t="s">
        <v>392</v>
      </c>
      <c r="J281" s="426" t="s">
        <v>392</v>
      </c>
      <c r="K281" s="426" t="s">
        <v>393</v>
      </c>
    </row>
    <row r="282" spans="1:11" ht="15" x14ac:dyDescent="0.2">
      <c r="A282" s="1">
        <v>20150353</v>
      </c>
      <c r="B282" s="426" t="s">
        <v>55</v>
      </c>
      <c r="C282" s="427">
        <v>3139913775</v>
      </c>
      <c r="D282" s="427" t="s">
        <v>57</v>
      </c>
      <c r="E282" s="428">
        <v>56000</v>
      </c>
      <c r="F282" s="429">
        <v>42242</v>
      </c>
      <c r="G282" s="430">
        <v>2015</v>
      </c>
      <c r="H282" s="431" t="s">
        <v>418</v>
      </c>
      <c r="I282" s="426" t="s">
        <v>419</v>
      </c>
      <c r="J282" s="426" t="s">
        <v>419</v>
      </c>
      <c r="K282" s="426" t="s">
        <v>420</v>
      </c>
    </row>
    <row r="283" spans="1:11" ht="15" x14ac:dyDescent="0.2">
      <c r="A283" s="1">
        <v>20150354</v>
      </c>
      <c r="B283" s="426" t="s">
        <v>105</v>
      </c>
      <c r="C283" s="427">
        <v>12315478</v>
      </c>
      <c r="D283" s="427" t="s">
        <v>106</v>
      </c>
      <c r="E283" s="428">
        <v>192041.98</v>
      </c>
      <c r="F283" s="429">
        <v>42227</v>
      </c>
      <c r="G283" s="430">
        <v>2015</v>
      </c>
      <c r="H283" s="431" t="s">
        <v>407</v>
      </c>
      <c r="I283" s="426" t="s">
        <v>408</v>
      </c>
      <c r="J283" s="426" t="s">
        <v>408</v>
      </c>
      <c r="K283" s="426" t="s">
        <v>109</v>
      </c>
    </row>
    <row r="284" spans="1:11" ht="30" x14ac:dyDescent="0.2">
      <c r="A284" s="1">
        <v>20150355</v>
      </c>
      <c r="B284" s="426" t="s">
        <v>76</v>
      </c>
      <c r="C284" s="427">
        <v>261333794</v>
      </c>
      <c r="D284" s="427" t="s">
        <v>77</v>
      </c>
      <c r="E284" s="428">
        <v>172839.49</v>
      </c>
      <c r="F284" s="429">
        <v>42219</v>
      </c>
      <c r="G284" s="430">
        <v>2015</v>
      </c>
      <c r="H284" s="431" t="s">
        <v>401</v>
      </c>
      <c r="I284" s="426" t="s">
        <v>402</v>
      </c>
      <c r="J284" s="426" t="s">
        <v>402</v>
      </c>
      <c r="K284" s="426" t="s">
        <v>74</v>
      </c>
    </row>
    <row r="285" spans="1:11" ht="30" x14ac:dyDescent="0.2">
      <c r="A285" s="1">
        <v>20150358</v>
      </c>
      <c r="B285" s="426" t="s">
        <v>403</v>
      </c>
      <c r="C285" s="427">
        <v>625943613</v>
      </c>
      <c r="D285" s="427" t="s">
        <v>404</v>
      </c>
      <c r="E285" s="428">
        <v>168000</v>
      </c>
      <c r="F285" s="429">
        <v>42221</v>
      </c>
      <c r="G285" s="430">
        <v>2015</v>
      </c>
      <c r="H285" s="432" t="s">
        <v>405</v>
      </c>
      <c r="I285" s="426" t="s">
        <v>406</v>
      </c>
      <c r="J285" s="426" t="s">
        <v>406</v>
      </c>
      <c r="K285" s="426" t="s">
        <v>60</v>
      </c>
    </row>
    <row r="286" spans="1:11" ht="15" x14ac:dyDescent="0.2">
      <c r="A286" s="1">
        <v>20150359</v>
      </c>
      <c r="B286" s="426" t="s">
        <v>409</v>
      </c>
      <c r="C286" s="427">
        <v>48127561854</v>
      </c>
      <c r="D286" s="427" t="s">
        <v>410</v>
      </c>
      <c r="E286" s="428">
        <v>38132.89</v>
      </c>
      <c r="F286" s="429">
        <v>42228</v>
      </c>
      <c r="G286" s="430">
        <v>2015</v>
      </c>
      <c r="H286" s="432" t="s">
        <v>411</v>
      </c>
      <c r="I286" s="426" t="s">
        <v>412</v>
      </c>
      <c r="J286" s="426" t="s">
        <v>412</v>
      </c>
      <c r="K286" s="426" t="s">
        <v>413</v>
      </c>
    </row>
    <row r="287" spans="1:11" ht="15" x14ac:dyDescent="0.2">
      <c r="A287" s="1">
        <v>20150360</v>
      </c>
      <c r="B287" s="426" t="s">
        <v>13</v>
      </c>
      <c r="C287" s="427">
        <v>567947729</v>
      </c>
      <c r="D287" s="427" t="s">
        <v>53</v>
      </c>
      <c r="E287" s="428">
        <v>6000</v>
      </c>
      <c r="F287" s="429">
        <v>42234</v>
      </c>
      <c r="G287" s="430">
        <v>2015</v>
      </c>
      <c r="H287" s="432" t="s">
        <v>369</v>
      </c>
      <c r="I287" s="426" t="s">
        <v>370</v>
      </c>
      <c r="J287" s="426" t="s">
        <v>370</v>
      </c>
      <c r="K287" s="426" t="s">
        <v>371</v>
      </c>
    </row>
    <row r="288" spans="1:11" ht="15" x14ac:dyDescent="0.2">
      <c r="A288" s="1">
        <v>20150361</v>
      </c>
      <c r="B288" s="426" t="s">
        <v>13</v>
      </c>
      <c r="C288" s="427">
        <v>367947333</v>
      </c>
      <c r="D288" s="427" t="s">
        <v>54</v>
      </c>
      <c r="E288" s="428">
        <v>85238.06</v>
      </c>
      <c r="F288" s="429">
        <v>42234</v>
      </c>
      <c r="G288" s="430">
        <v>2015</v>
      </c>
      <c r="H288" s="432" t="s">
        <v>369</v>
      </c>
      <c r="I288" s="426" t="s">
        <v>370</v>
      </c>
      <c r="J288" s="426" t="s">
        <v>370</v>
      </c>
      <c r="K288" s="426" t="s">
        <v>371</v>
      </c>
    </row>
    <row r="289" spans="1:11" ht="15" x14ac:dyDescent="0.2">
      <c r="A289" s="1">
        <v>20150362</v>
      </c>
      <c r="B289" s="426" t="s">
        <v>13</v>
      </c>
      <c r="C289" s="427">
        <v>62947986</v>
      </c>
      <c r="D289" s="427" t="s">
        <v>20</v>
      </c>
      <c r="E289" s="428">
        <v>11500</v>
      </c>
      <c r="F289" s="429">
        <v>42234</v>
      </c>
      <c r="G289" s="430">
        <v>2015</v>
      </c>
      <c r="H289" s="432" t="s">
        <v>369</v>
      </c>
      <c r="I289" s="426" t="s">
        <v>370</v>
      </c>
      <c r="J289" s="426" t="s">
        <v>370</v>
      </c>
      <c r="K289" s="426" t="s">
        <v>371</v>
      </c>
    </row>
    <row r="290" spans="1:11" ht="15" x14ac:dyDescent="0.2">
      <c r="A290" s="1">
        <v>20150363</v>
      </c>
      <c r="B290" s="426" t="s">
        <v>13</v>
      </c>
      <c r="C290" s="427">
        <v>3629471372</v>
      </c>
      <c r="D290" s="427" t="s">
        <v>14</v>
      </c>
      <c r="E290" s="428">
        <v>11900</v>
      </c>
      <c r="F290" s="429">
        <v>42234</v>
      </c>
      <c r="G290" s="430">
        <v>2015</v>
      </c>
      <c r="H290" s="432" t="s">
        <v>369</v>
      </c>
      <c r="I290" s="426" t="s">
        <v>370</v>
      </c>
      <c r="J290" s="426" t="s">
        <v>370</v>
      </c>
      <c r="K290" s="426" t="s">
        <v>371</v>
      </c>
    </row>
    <row r="291" spans="1:11" ht="15" x14ac:dyDescent="0.2">
      <c r="A291" s="1">
        <v>20150364</v>
      </c>
      <c r="B291" s="426" t="s">
        <v>430</v>
      </c>
      <c r="C291" s="427">
        <v>126796289</v>
      </c>
      <c r="D291" s="427" t="s">
        <v>431</v>
      </c>
      <c r="E291" s="428">
        <v>15000</v>
      </c>
      <c r="F291" s="429">
        <v>42264</v>
      </c>
      <c r="G291" s="430">
        <v>2015</v>
      </c>
      <c r="H291" s="432" t="s">
        <v>405</v>
      </c>
      <c r="I291" s="426" t="s">
        <v>406</v>
      </c>
      <c r="J291" s="426" t="s">
        <v>406</v>
      </c>
      <c r="K291" s="426" t="s">
        <v>60</v>
      </c>
    </row>
    <row r="292" spans="1:11" ht="15" x14ac:dyDescent="0.2">
      <c r="A292" s="1">
        <v>20150366</v>
      </c>
      <c r="B292" s="426" t="s">
        <v>409</v>
      </c>
      <c r="C292" s="427">
        <v>48127561854</v>
      </c>
      <c r="D292" s="427" t="s">
        <v>410</v>
      </c>
      <c r="E292" s="428">
        <v>5555.56</v>
      </c>
      <c r="F292" s="429">
        <v>42257</v>
      </c>
      <c r="G292" s="430">
        <v>2015</v>
      </c>
      <c r="H292" s="432" t="s">
        <v>421</v>
      </c>
      <c r="I292" s="426" t="s">
        <v>422</v>
      </c>
      <c r="J292" s="426" t="s">
        <v>422</v>
      </c>
      <c r="K292" s="426" t="s">
        <v>423</v>
      </c>
    </row>
    <row r="293" spans="1:11" ht="15" x14ac:dyDescent="0.2">
      <c r="A293" s="1">
        <v>20150367</v>
      </c>
      <c r="B293" s="426" t="s">
        <v>452</v>
      </c>
      <c r="C293" s="427">
        <v>45287651933</v>
      </c>
      <c r="D293" s="427" t="s">
        <v>453</v>
      </c>
      <c r="E293" s="428">
        <v>6000</v>
      </c>
      <c r="F293" s="429">
        <v>42338</v>
      </c>
      <c r="G293" s="430">
        <v>2015</v>
      </c>
      <c r="H293" s="432" t="s">
        <v>454</v>
      </c>
      <c r="I293" s="426" t="s">
        <v>455</v>
      </c>
      <c r="J293" s="426" t="s">
        <v>455</v>
      </c>
      <c r="K293" s="426" t="s">
        <v>135</v>
      </c>
    </row>
    <row r="294" spans="1:11" ht="15" x14ac:dyDescent="0.2">
      <c r="A294" s="1">
        <v>20150368</v>
      </c>
      <c r="B294" s="426" t="s">
        <v>463</v>
      </c>
      <c r="C294" s="427">
        <v>16169662</v>
      </c>
      <c r="D294" s="427" t="s">
        <v>464</v>
      </c>
      <c r="E294" s="428">
        <v>6000</v>
      </c>
      <c r="F294" s="429">
        <v>42349</v>
      </c>
      <c r="G294" s="430">
        <v>2015</v>
      </c>
      <c r="H294" s="432" t="s">
        <v>454</v>
      </c>
      <c r="I294" s="426" t="s">
        <v>455</v>
      </c>
      <c r="J294" s="426" t="s">
        <v>455</v>
      </c>
      <c r="K294" s="426" t="s">
        <v>135</v>
      </c>
    </row>
    <row r="295" spans="1:11" ht="30" x14ac:dyDescent="0.2">
      <c r="A295" s="1">
        <v>20150369</v>
      </c>
      <c r="B295" s="426" t="s">
        <v>432</v>
      </c>
      <c r="C295" s="427">
        <v>69929887372</v>
      </c>
      <c r="D295" s="427" t="s">
        <v>433</v>
      </c>
      <c r="E295" s="428">
        <v>45000</v>
      </c>
      <c r="F295" s="429">
        <v>42312</v>
      </c>
      <c r="G295" s="430">
        <v>2015</v>
      </c>
      <c r="H295" s="432" t="s">
        <v>434</v>
      </c>
      <c r="I295" s="426" t="s">
        <v>435</v>
      </c>
      <c r="J295" s="426" t="s">
        <v>435</v>
      </c>
      <c r="K295" s="426" t="s">
        <v>436</v>
      </c>
    </row>
    <row r="296" spans="1:11" ht="30" x14ac:dyDescent="0.2">
      <c r="A296" s="1">
        <v>20150370</v>
      </c>
      <c r="B296" s="426" t="s">
        <v>456</v>
      </c>
      <c r="C296" s="427">
        <v>251287233491</v>
      </c>
      <c r="D296" s="427" t="s">
        <v>457</v>
      </c>
      <c r="E296" s="428">
        <v>142321.39000000001</v>
      </c>
      <c r="F296" s="429">
        <v>42338</v>
      </c>
      <c r="G296" s="430">
        <v>2015</v>
      </c>
      <c r="H296" s="432" t="s">
        <v>458</v>
      </c>
      <c r="I296" s="426" t="s">
        <v>459</v>
      </c>
      <c r="J296" s="426" t="s">
        <v>459</v>
      </c>
      <c r="K296" s="426" t="s">
        <v>460</v>
      </c>
    </row>
    <row r="297" spans="1:11" ht="15" x14ac:dyDescent="0.2">
      <c r="A297" s="1">
        <v>20150371</v>
      </c>
      <c r="B297" s="426" t="s">
        <v>452</v>
      </c>
      <c r="C297" s="427">
        <v>45287651933</v>
      </c>
      <c r="D297" s="427" t="s">
        <v>453</v>
      </c>
      <c r="E297" s="428">
        <v>6000</v>
      </c>
      <c r="F297" s="429">
        <v>42335</v>
      </c>
      <c r="G297" s="430">
        <v>2015</v>
      </c>
      <c r="H297" s="432" t="s">
        <v>454</v>
      </c>
      <c r="I297" s="426" t="s">
        <v>455</v>
      </c>
      <c r="J297" s="426" t="s">
        <v>455</v>
      </c>
      <c r="K297" s="426" t="s">
        <v>135</v>
      </c>
    </row>
    <row r="298" spans="1:11" ht="15" x14ac:dyDescent="0.2">
      <c r="A298" s="1">
        <v>20150373</v>
      </c>
      <c r="B298" s="426" t="s">
        <v>446</v>
      </c>
      <c r="C298" s="427">
        <v>578678526</v>
      </c>
      <c r="D298" s="427" t="s">
        <v>447</v>
      </c>
      <c r="E298" s="428">
        <v>180000</v>
      </c>
      <c r="F298" s="429">
        <v>42326</v>
      </c>
      <c r="G298" s="430">
        <v>2015</v>
      </c>
      <c r="H298" s="432" t="s">
        <v>396</v>
      </c>
      <c r="I298" s="426" t="s">
        <v>397</v>
      </c>
      <c r="J298" s="426" t="s">
        <v>397</v>
      </c>
      <c r="K298" s="426" t="s">
        <v>398</v>
      </c>
    </row>
    <row r="299" spans="1:11" ht="15" x14ac:dyDescent="0.2">
      <c r="A299" s="1">
        <v>20150375</v>
      </c>
      <c r="B299" s="426" t="s">
        <v>448</v>
      </c>
      <c r="C299" s="427">
        <v>33874594423</v>
      </c>
      <c r="D299" s="427" t="s">
        <v>449</v>
      </c>
      <c r="E299" s="428">
        <v>10055.56</v>
      </c>
      <c r="F299" s="429">
        <v>42334</v>
      </c>
      <c r="G299" s="430">
        <v>2015</v>
      </c>
      <c r="H299" s="432" t="s">
        <v>450</v>
      </c>
      <c r="I299" s="426" t="s">
        <v>451</v>
      </c>
      <c r="J299" s="426" t="s">
        <v>451</v>
      </c>
      <c r="K299" s="426" t="s">
        <v>221</v>
      </c>
    </row>
    <row r="300" spans="1:11" ht="15" x14ac:dyDescent="0.2">
      <c r="A300" s="1">
        <v>20150376</v>
      </c>
      <c r="B300" s="426" t="s">
        <v>13</v>
      </c>
      <c r="C300" s="427">
        <v>367947333</v>
      </c>
      <c r="D300" s="427" t="s">
        <v>54</v>
      </c>
      <c r="E300" s="428">
        <v>31181.96</v>
      </c>
      <c r="F300" s="429">
        <v>42391</v>
      </c>
      <c r="G300" s="430">
        <v>2016</v>
      </c>
      <c r="H300" s="432" t="s">
        <v>257</v>
      </c>
      <c r="I300" s="426" t="s">
        <v>258</v>
      </c>
      <c r="J300" s="426" t="s">
        <v>258</v>
      </c>
      <c r="K300" s="426" t="s">
        <v>259</v>
      </c>
    </row>
    <row r="301" spans="1:11" ht="15" x14ac:dyDescent="0.2">
      <c r="A301" s="1">
        <v>20150378</v>
      </c>
      <c r="B301" s="426" t="s">
        <v>461</v>
      </c>
      <c r="C301" s="427">
        <v>2233563691</v>
      </c>
      <c r="D301" s="427" t="s">
        <v>462</v>
      </c>
      <c r="E301" s="428">
        <v>11000</v>
      </c>
      <c r="F301" s="429">
        <v>42349</v>
      </c>
      <c r="G301" s="430">
        <v>2015</v>
      </c>
      <c r="H301" s="432" t="s">
        <v>450</v>
      </c>
      <c r="I301" s="426" t="s">
        <v>451</v>
      </c>
      <c r="J301" s="426" t="s">
        <v>451</v>
      </c>
      <c r="K301" s="426" t="s">
        <v>221</v>
      </c>
    </row>
    <row r="302" spans="1:11" ht="15" x14ac:dyDescent="0.2">
      <c r="A302" s="1">
        <v>20150380</v>
      </c>
      <c r="B302" s="426" t="s">
        <v>409</v>
      </c>
      <c r="C302" s="427">
        <v>48127561854</v>
      </c>
      <c r="D302" s="427" t="s">
        <v>410</v>
      </c>
      <c r="E302" s="428">
        <v>66666.67</v>
      </c>
      <c r="F302" s="429">
        <v>42356</v>
      </c>
      <c r="G302" s="433">
        <v>2015</v>
      </c>
      <c r="H302" s="432" t="s">
        <v>421</v>
      </c>
      <c r="I302" s="426" t="s">
        <v>422</v>
      </c>
      <c r="J302" s="426" t="s">
        <v>422</v>
      </c>
      <c r="K302" s="426" t="s">
        <v>423</v>
      </c>
    </row>
    <row r="303" spans="1:11" ht="15" x14ac:dyDescent="0.2">
      <c r="A303" s="1">
        <v>20150381</v>
      </c>
      <c r="B303" s="426" t="s">
        <v>241</v>
      </c>
      <c r="C303" s="427">
        <v>174284685</v>
      </c>
      <c r="D303" s="427" t="s">
        <v>242</v>
      </c>
      <c r="E303" s="428">
        <v>7333.33</v>
      </c>
      <c r="F303" s="429">
        <v>42381</v>
      </c>
      <c r="G303" s="433">
        <v>2016</v>
      </c>
      <c r="H303" s="432" t="s">
        <v>450</v>
      </c>
      <c r="I303" s="426" t="s">
        <v>451</v>
      </c>
      <c r="J303" s="426" t="s">
        <v>451</v>
      </c>
      <c r="K303" s="426" t="s">
        <v>221</v>
      </c>
    </row>
    <row r="304" spans="1:11" ht="30" x14ac:dyDescent="0.2">
      <c r="A304" s="1">
        <v>20150382</v>
      </c>
      <c r="B304" s="426" t="s">
        <v>233</v>
      </c>
      <c r="C304" s="427">
        <v>622221486</v>
      </c>
      <c r="D304" s="427" t="s">
        <v>234</v>
      </c>
      <c r="E304" s="428">
        <v>70000</v>
      </c>
      <c r="F304" s="429">
        <v>42390</v>
      </c>
      <c r="G304" s="433">
        <v>2016</v>
      </c>
      <c r="H304" s="432" t="s">
        <v>405</v>
      </c>
      <c r="I304" s="426" t="s">
        <v>406</v>
      </c>
      <c r="J304" s="426" t="s">
        <v>406</v>
      </c>
      <c r="K304" s="426" t="s">
        <v>60</v>
      </c>
    </row>
    <row r="305" spans="1:11" ht="30" x14ac:dyDescent="0.2">
      <c r="A305" s="1">
        <v>20150384</v>
      </c>
      <c r="B305" s="426" t="s">
        <v>504</v>
      </c>
      <c r="C305" s="427">
        <v>7251346989</v>
      </c>
      <c r="D305" s="427" t="s">
        <v>505</v>
      </c>
      <c r="E305" s="428">
        <v>120000</v>
      </c>
      <c r="F305" s="429">
        <v>42446</v>
      </c>
      <c r="G305" s="433">
        <v>2016</v>
      </c>
      <c r="H305" s="432" t="s">
        <v>506</v>
      </c>
      <c r="I305" s="426" t="s">
        <v>507</v>
      </c>
      <c r="J305" s="426" t="s">
        <v>507</v>
      </c>
      <c r="K305" s="426" t="s">
        <v>508</v>
      </c>
    </row>
    <row r="306" spans="1:11" ht="30" x14ac:dyDescent="0.2">
      <c r="A306" s="1">
        <v>20150386</v>
      </c>
      <c r="B306" s="426" t="s">
        <v>488</v>
      </c>
      <c r="C306" s="427">
        <v>625883285</v>
      </c>
      <c r="D306" s="427" t="s">
        <v>489</v>
      </c>
      <c r="E306" s="428">
        <v>50000</v>
      </c>
      <c r="F306" s="429">
        <v>42416</v>
      </c>
      <c r="G306" s="433">
        <v>2016</v>
      </c>
      <c r="H306" s="432" t="s">
        <v>114</v>
      </c>
      <c r="I306" s="426" t="s">
        <v>115</v>
      </c>
      <c r="J306" s="426" t="s">
        <v>115</v>
      </c>
      <c r="K306" s="426" t="s">
        <v>69</v>
      </c>
    </row>
    <row r="307" spans="1:11" ht="15" x14ac:dyDescent="0.2">
      <c r="A307" s="1">
        <v>20150388</v>
      </c>
      <c r="B307" s="426" t="s">
        <v>484</v>
      </c>
      <c r="C307" s="427">
        <v>3388413675</v>
      </c>
      <c r="D307" s="427" t="s">
        <v>485</v>
      </c>
      <c r="E307" s="428">
        <v>1222.22</v>
      </c>
      <c r="F307" s="429">
        <v>42387</v>
      </c>
      <c r="G307" s="433">
        <v>2016</v>
      </c>
      <c r="H307" s="432" t="s">
        <v>450</v>
      </c>
      <c r="I307" s="426" t="s">
        <v>451</v>
      </c>
      <c r="J307" s="426" t="s">
        <v>451</v>
      </c>
      <c r="K307" s="426" t="s">
        <v>221</v>
      </c>
    </row>
    <row r="308" spans="1:11" ht="30" x14ac:dyDescent="0.2">
      <c r="A308" s="1">
        <v>20150389</v>
      </c>
      <c r="B308" s="426" t="s">
        <v>488</v>
      </c>
      <c r="C308" s="427">
        <v>625883285</v>
      </c>
      <c r="D308" s="427" t="s">
        <v>489</v>
      </c>
      <c r="E308" s="428">
        <v>44444.44</v>
      </c>
      <c r="F308" s="429">
        <v>42394</v>
      </c>
      <c r="G308" s="433">
        <v>2016</v>
      </c>
      <c r="H308" s="432" t="s">
        <v>490</v>
      </c>
      <c r="I308" s="426" t="s">
        <v>491</v>
      </c>
      <c r="J308" s="426" t="s">
        <v>491</v>
      </c>
      <c r="K308" s="426" t="s">
        <v>492</v>
      </c>
    </row>
    <row r="309" spans="1:11" ht="15" x14ac:dyDescent="0.2">
      <c r="A309" s="1">
        <v>20150390</v>
      </c>
      <c r="B309" s="426" t="s">
        <v>210</v>
      </c>
      <c r="C309" s="427">
        <v>2196371568</v>
      </c>
      <c r="D309" s="427" t="s">
        <v>317</v>
      </c>
      <c r="E309" s="428">
        <v>332706.99</v>
      </c>
      <c r="F309" s="429">
        <v>42466</v>
      </c>
      <c r="G309" s="433">
        <v>2016</v>
      </c>
      <c r="H309" s="432" t="s">
        <v>518</v>
      </c>
      <c r="I309" s="426" t="s">
        <v>519</v>
      </c>
      <c r="J309" s="426" t="s">
        <v>519</v>
      </c>
      <c r="K309" s="426" t="s">
        <v>520</v>
      </c>
    </row>
    <row r="310" spans="1:11" ht="15" x14ac:dyDescent="0.2">
      <c r="A310" s="1">
        <v>20160001</v>
      </c>
      <c r="B310" s="426" t="s">
        <v>13</v>
      </c>
      <c r="C310" s="427">
        <v>567947729</v>
      </c>
      <c r="D310" s="427" t="s">
        <v>53</v>
      </c>
      <c r="E310" s="428">
        <v>5300</v>
      </c>
      <c r="F310" s="429">
        <v>42383</v>
      </c>
      <c r="G310" s="433">
        <v>2016</v>
      </c>
      <c r="H310" s="432" t="s">
        <v>480</v>
      </c>
      <c r="I310" s="426" t="s">
        <v>481</v>
      </c>
      <c r="J310" s="426" t="s">
        <v>481</v>
      </c>
      <c r="K310" s="426" t="s">
        <v>150</v>
      </c>
    </row>
    <row r="311" spans="1:11" ht="15" x14ac:dyDescent="0.2">
      <c r="A311" s="1">
        <v>20160002</v>
      </c>
      <c r="B311" s="426" t="s">
        <v>13</v>
      </c>
      <c r="C311" s="427">
        <v>367947333</v>
      </c>
      <c r="D311" s="427" t="s">
        <v>54</v>
      </c>
      <c r="E311" s="428">
        <v>22630</v>
      </c>
      <c r="F311" s="429">
        <v>42383</v>
      </c>
      <c r="G311" s="433">
        <v>2016</v>
      </c>
      <c r="H311" s="432" t="s">
        <v>480</v>
      </c>
      <c r="I311" s="426" t="s">
        <v>481</v>
      </c>
      <c r="J311" s="426" t="s">
        <v>481</v>
      </c>
      <c r="K311" s="426" t="s">
        <v>150</v>
      </c>
    </row>
    <row r="312" spans="1:11" ht="15" x14ac:dyDescent="0.2">
      <c r="A312" s="1">
        <v>20160003</v>
      </c>
      <c r="B312" s="426" t="s">
        <v>13</v>
      </c>
      <c r="C312" s="427">
        <v>525947653</v>
      </c>
      <c r="D312" s="427" t="s">
        <v>31</v>
      </c>
      <c r="E312" s="428">
        <v>1700</v>
      </c>
      <c r="F312" s="429">
        <v>42383</v>
      </c>
      <c r="G312" s="433">
        <v>2016</v>
      </c>
      <c r="H312" s="432" t="s">
        <v>480</v>
      </c>
      <c r="I312" s="426" t="s">
        <v>481</v>
      </c>
      <c r="J312" s="426" t="s">
        <v>481</v>
      </c>
      <c r="K312" s="426" t="s">
        <v>150</v>
      </c>
    </row>
    <row r="313" spans="1:11" ht="15" x14ac:dyDescent="0.2">
      <c r="A313" s="1">
        <v>20160004</v>
      </c>
      <c r="B313" s="426" t="s">
        <v>13</v>
      </c>
      <c r="C313" s="427">
        <v>22394711</v>
      </c>
      <c r="D313" s="427" t="s">
        <v>32</v>
      </c>
      <c r="E313" s="428">
        <v>1000</v>
      </c>
      <c r="F313" s="429">
        <v>42383</v>
      </c>
      <c r="G313" s="433">
        <v>2016</v>
      </c>
      <c r="H313" s="432" t="s">
        <v>480</v>
      </c>
      <c r="I313" s="426" t="s">
        <v>481</v>
      </c>
      <c r="J313" s="426" t="s">
        <v>481</v>
      </c>
      <c r="K313" s="426" t="s">
        <v>150</v>
      </c>
    </row>
    <row r="314" spans="1:11" ht="15" x14ac:dyDescent="0.2">
      <c r="A314" s="1">
        <v>20160005</v>
      </c>
      <c r="B314" s="426" t="s">
        <v>13</v>
      </c>
      <c r="C314" s="427">
        <v>629471974</v>
      </c>
      <c r="D314" s="427" t="s">
        <v>28</v>
      </c>
      <c r="E314" s="428">
        <v>1570</v>
      </c>
      <c r="F314" s="429">
        <v>42383</v>
      </c>
      <c r="G314" s="433">
        <v>2016</v>
      </c>
      <c r="H314" s="432" t="s">
        <v>480</v>
      </c>
      <c r="I314" s="426" t="s">
        <v>481</v>
      </c>
      <c r="J314" s="426" t="s">
        <v>481</v>
      </c>
      <c r="K314" s="426" t="s">
        <v>150</v>
      </c>
    </row>
    <row r="315" spans="1:11" ht="15" x14ac:dyDescent="0.2">
      <c r="A315" s="1">
        <v>20160006</v>
      </c>
      <c r="B315" s="426" t="s">
        <v>13</v>
      </c>
      <c r="C315" s="427">
        <v>62947523</v>
      </c>
      <c r="D315" s="427" t="s">
        <v>30</v>
      </c>
      <c r="E315" s="428">
        <v>1800</v>
      </c>
      <c r="F315" s="429">
        <v>42383</v>
      </c>
      <c r="G315" s="433">
        <v>2016</v>
      </c>
      <c r="H315" s="432" t="s">
        <v>480</v>
      </c>
      <c r="I315" s="426" t="s">
        <v>481</v>
      </c>
      <c r="J315" s="426" t="s">
        <v>481</v>
      </c>
      <c r="K315" s="426" t="s">
        <v>150</v>
      </c>
    </row>
    <row r="316" spans="1:11" ht="15" x14ac:dyDescent="0.2">
      <c r="A316" s="1">
        <v>20160007</v>
      </c>
      <c r="B316" s="426" t="s">
        <v>13</v>
      </c>
      <c r="C316" s="427">
        <v>3629471372</v>
      </c>
      <c r="D316" s="427" t="s">
        <v>14</v>
      </c>
      <c r="E316" s="428">
        <v>66000</v>
      </c>
      <c r="F316" s="429">
        <v>42383</v>
      </c>
      <c r="G316" s="433">
        <v>2016</v>
      </c>
      <c r="H316" s="432" t="s">
        <v>480</v>
      </c>
      <c r="I316" s="426" t="s">
        <v>481</v>
      </c>
      <c r="J316" s="426" t="s">
        <v>481</v>
      </c>
      <c r="K316" s="426" t="s">
        <v>150</v>
      </c>
    </row>
    <row r="317" spans="1:11" ht="15" x14ac:dyDescent="0.2">
      <c r="A317" s="1">
        <v>20160008</v>
      </c>
      <c r="B317" s="426" t="s">
        <v>13</v>
      </c>
      <c r="C317" s="427">
        <v>729471283</v>
      </c>
      <c r="D317" s="427" t="s">
        <v>25</v>
      </c>
      <c r="E317" s="428">
        <v>1500</v>
      </c>
      <c r="F317" s="429">
        <v>42383</v>
      </c>
      <c r="G317" s="433">
        <v>2016</v>
      </c>
      <c r="H317" s="432" t="s">
        <v>482</v>
      </c>
      <c r="I317" s="426" t="s">
        <v>483</v>
      </c>
      <c r="J317" s="426" t="s">
        <v>483</v>
      </c>
      <c r="K317" s="426" t="s">
        <v>150</v>
      </c>
    </row>
    <row r="318" spans="1:11" ht="15" x14ac:dyDescent="0.2">
      <c r="A318" s="1">
        <v>20160009</v>
      </c>
      <c r="B318" s="426" t="s">
        <v>13</v>
      </c>
      <c r="C318" s="427">
        <v>567947729</v>
      </c>
      <c r="D318" s="427" t="s">
        <v>53</v>
      </c>
      <c r="E318" s="428">
        <v>4970</v>
      </c>
      <c r="F318" s="429">
        <v>42383</v>
      </c>
      <c r="G318" s="433">
        <v>2016</v>
      </c>
      <c r="H318" s="432" t="s">
        <v>482</v>
      </c>
      <c r="I318" s="426" t="s">
        <v>483</v>
      </c>
      <c r="J318" s="426" t="s">
        <v>483</v>
      </c>
      <c r="K318" s="426" t="s">
        <v>150</v>
      </c>
    </row>
    <row r="319" spans="1:11" ht="15" x14ac:dyDescent="0.2">
      <c r="A319" s="1">
        <v>20160010</v>
      </c>
      <c r="B319" s="426" t="s">
        <v>13</v>
      </c>
      <c r="C319" s="427">
        <v>62947498</v>
      </c>
      <c r="D319" s="427" t="s">
        <v>29</v>
      </c>
      <c r="E319" s="428">
        <v>3900</v>
      </c>
      <c r="F319" s="429">
        <v>42383</v>
      </c>
      <c r="G319" s="433">
        <v>2016</v>
      </c>
      <c r="H319" s="432" t="s">
        <v>482</v>
      </c>
      <c r="I319" s="426" t="s">
        <v>483</v>
      </c>
      <c r="J319" s="426" t="s">
        <v>483</v>
      </c>
      <c r="K319" s="426" t="s">
        <v>150</v>
      </c>
    </row>
    <row r="320" spans="1:11" ht="15" x14ac:dyDescent="0.2">
      <c r="A320" s="1">
        <v>20160011</v>
      </c>
      <c r="B320" s="426" t="s">
        <v>13</v>
      </c>
      <c r="C320" s="427">
        <v>367947333</v>
      </c>
      <c r="D320" s="427" t="s">
        <v>54</v>
      </c>
      <c r="E320" s="428">
        <v>22630</v>
      </c>
      <c r="F320" s="429">
        <v>42383</v>
      </c>
      <c r="G320" s="433">
        <v>2016</v>
      </c>
      <c r="H320" s="432" t="s">
        <v>482</v>
      </c>
      <c r="I320" s="426" t="s">
        <v>483</v>
      </c>
      <c r="J320" s="426" t="s">
        <v>483</v>
      </c>
      <c r="K320" s="426" t="s">
        <v>150</v>
      </c>
    </row>
    <row r="321" spans="1:11" ht="15" x14ac:dyDescent="0.2">
      <c r="A321" s="1">
        <v>20160012</v>
      </c>
      <c r="B321" s="426" t="s">
        <v>13</v>
      </c>
      <c r="C321" s="427">
        <v>22394711</v>
      </c>
      <c r="D321" s="427" t="s">
        <v>32</v>
      </c>
      <c r="E321" s="428">
        <v>1000</v>
      </c>
      <c r="F321" s="429">
        <v>42383</v>
      </c>
      <c r="G321" s="433">
        <v>2016</v>
      </c>
      <c r="H321" s="432" t="s">
        <v>482</v>
      </c>
      <c r="I321" s="426" t="s">
        <v>483</v>
      </c>
      <c r="J321" s="426" t="s">
        <v>483</v>
      </c>
      <c r="K321" s="426" t="s">
        <v>150</v>
      </c>
    </row>
    <row r="322" spans="1:11" ht="15" x14ac:dyDescent="0.2">
      <c r="A322" s="1">
        <v>20160013</v>
      </c>
      <c r="B322" s="426" t="s">
        <v>13</v>
      </c>
      <c r="C322" s="427">
        <v>3629471372</v>
      </c>
      <c r="D322" s="427" t="s">
        <v>14</v>
      </c>
      <c r="E322" s="428">
        <v>66000</v>
      </c>
      <c r="F322" s="429">
        <v>42383</v>
      </c>
      <c r="G322" s="433">
        <v>2016</v>
      </c>
      <c r="H322" s="432" t="s">
        <v>482</v>
      </c>
      <c r="I322" s="426" t="s">
        <v>483</v>
      </c>
      <c r="J322" s="426" t="s">
        <v>483</v>
      </c>
      <c r="K322" s="426" t="s">
        <v>150</v>
      </c>
    </row>
    <row r="323" spans="1:11" ht="30" x14ac:dyDescent="0.2">
      <c r="A323" s="1">
        <v>20160014</v>
      </c>
      <c r="B323" s="426" t="s">
        <v>13</v>
      </c>
      <c r="C323" s="427">
        <v>567947729</v>
      </c>
      <c r="D323" s="427" t="s">
        <v>53</v>
      </c>
      <c r="E323" s="428">
        <v>5730</v>
      </c>
      <c r="F323" s="429">
        <v>42390</v>
      </c>
      <c r="G323" s="433">
        <v>2016</v>
      </c>
      <c r="H323" s="432" t="s">
        <v>486</v>
      </c>
      <c r="I323" s="426" t="s">
        <v>487</v>
      </c>
      <c r="J323" s="426" t="s">
        <v>487</v>
      </c>
      <c r="K323" s="426" t="s">
        <v>162</v>
      </c>
    </row>
    <row r="324" spans="1:11" ht="30" x14ac:dyDescent="0.2">
      <c r="A324" s="1">
        <v>20160015</v>
      </c>
      <c r="B324" s="426" t="s">
        <v>13</v>
      </c>
      <c r="C324" s="427">
        <v>367947333</v>
      </c>
      <c r="D324" s="427" t="s">
        <v>54</v>
      </c>
      <c r="E324" s="428">
        <v>22640</v>
      </c>
      <c r="F324" s="429">
        <v>42390</v>
      </c>
      <c r="G324" s="433">
        <v>2016</v>
      </c>
      <c r="H324" s="432" t="s">
        <v>486</v>
      </c>
      <c r="I324" s="426" t="s">
        <v>487</v>
      </c>
      <c r="J324" s="426" t="s">
        <v>487</v>
      </c>
      <c r="K324" s="426" t="s">
        <v>162</v>
      </c>
    </row>
    <row r="325" spans="1:11" ht="30" x14ac:dyDescent="0.2">
      <c r="A325" s="1">
        <v>20160016</v>
      </c>
      <c r="B325" s="426" t="s">
        <v>13</v>
      </c>
      <c r="C325" s="427">
        <v>22394711</v>
      </c>
      <c r="D325" s="427" t="s">
        <v>32</v>
      </c>
      <c r="E325" s="428">
        <v>1000</v>
      </c>
      <c r="F325" s="429">
        <v>42390</v>
      </c>
      <c r="G325" s="433">
        <v>2016</v>
      </c>
      <c r="H325" s="432" t="s">
        <v>486</v>
      </c>
      <c r="I325" s="426" t="s">
        <v>487</v>
      </c>
      <c r="J325" s="426" t="s">
        <v>487</v>
      </c>
      <c r="K325" s="426" t="s">
        <v>162</v>
      </c>
    </row>
    <row r="326" spans="1:11" ht="30" x14ac:dyDescent="0.2">
      <c r="A326" s="1">
        <v>20160017</v>
      </c>
      <c r="B326" s="426" t="s">
        <v>13</v>
      </c>
      <c r="C326" s="427">
        <v>3629471372</v>
      </c>
      <c r="D326" s="427" t="s">
        <v>14</v>
      </c>
      <c r="E326" s="428">
        <v>66000</v>
      </c>
      <c r="F326" s="429">
        <v>42390</v>
      </c>
      <c r="G326" s="433">
        <v>2016</v>
      </c>
      <c r="H326" s="432" t="s">
        <v>486</v>
      </c>
      <c r="I326" s="426" t="s">
        <v>487</v>
      </c>
      <c r="J326" s="426" t="s">
        <v>487</v>
      </c>
      <c r="K326" s="426" t="s">
        <v>162</v>
      </c>
    </row>
    <row r="327" spans="1:11" ht="30" x14ac:dyDescent="0.2">
      <c r="A327" s="1">
        <v>20160018</v>
      </c>
      <c r="B327" s="426" t="s">
        <v>13</v>
      </c>
      <c r="C327" s="427">
        <v>629471893</v>
      </c>
      <c r="D327" s="427" t="s">
        <v>26</v>
      </c>
      <c r="E327" s="428">
        <v>800</v>
      </c>
      <c r="F327" s="429">
        <v>42390</v>
      </c>
      <c r="G327" s="433">
        <v>2016</v>
      </c>
      <c r="H327" s="432" t="s">
        <v>486</v>
      </c>
      <c r="I327" s="426" t="s">
        <v>487</v>
      </c>
      <c r="J327" s="426" t="s">
        <v>487</v>
      </c>
      <c r="K327" s="426" t="s">
        <v>162</v>
      </c>
    </row>
    <row r="328" spans="1:11" ht="30" x14ac:dyDescent="0.2">
      <c r="A328" s="1">
        <v>20160019</v>
      </c>
      <c r="B328" s="426" t="s">
        <v>13</v>
      </c>
      <c r="C328" s="427">
        <v>629471974</v>
      </c>
      <c r="D328" s="427" t="s">
        <v>28</v>
      </c>
      <c r="E328" s="428">
        <v>2930</v>
      </c>
      <c r="F328" s="429">
        <v>42390</v>
      </c>
      <c r="G328" s="433">
        <v>2016</v>
      </c>
      <c r="H328" s="432" t="s">
        <v>486</v>
      </c>
      <c r="I328" s="426" t="s">
        <v>487</v>
      </c>
      <c r="J328" s="426" t="s">
        <v>487</v>
      </c>
      <c r="K328" s="426" t="s">
        <v>162</v>
      </c>
    </row>
    <row r="329" spans="1:11" ht="30" x14ac:dyDescent="0.2">
      <c r="A329" s="1">
        <v>20160020</v>
      </c>
      <c r="B329" s="426" t="s">
        <v>13</v>
      </c>
      <c r="C329" s="427">
        <v>62947259</v>
      </c>
      <c r="D329" s="427" t="s">
        <v>27</v>
      </c>
      <c r="E329" s="428">
        <v>372.71</v>
      </c>
      <c r="F329" s="429">
        <v>42390</v>
      </c>
      <c r="G329" s="433">
        <v>2016</v>
      </c>
      <c r="H329" s="432" t="s">
        <v>486</v>
      </c>
      <c r="I329" s="426" t="s">
        <v>487</v>
      </c>
      <c r="J329" s="426" t="s">
        <v>487</v>
      </c>
      <c r="K329" s="426" t="s">
        <v>162</v>
      </c>
    </row>
    <row r="330" spans="1:11" ht="30" x14ac:dyDescent="0.2">
      <c r="A330" s="1">
        <v>20160021</v>
      </c>
      <c r="B330" s="426" t="s">
        <v>494</v>
      </c>
      <c r="C330" s="427">
        <v>174752</v>
      </c>
      <c r="D330" s="427" t="s">
        <v>495</v>
      </c>
      <c r="E330" s="428">
        <v>11000</v>
      </c>
      <c r="F330" s="429">
        <v>42418</v>
      </c>
      <c r="G330" s="433">
        <v>2016</v>
      </c>
      <c r="H330" s="432" t="s">
        <v>480</v>
      </c>
      <c r="I330" s="426" t="s">
        <v>481</v>
      </c>
      <c r="J330" s="426" t="s">
        <v>481</v>
      </c>
      <c r="K330" s="426" t="s">
        <v>150</v>
      </c>
    </row>
    <row r="331" spans="1:11" ht="15" x14ac:dyDescent="0.2">
      <c r="A331" s="1">
        <v>20160022</v>
      </c>
      <c r="B331" s="426" t="s">
        <v>297</v>
      </c>
      <c r="C331" s="427">
        <v>6736281221</v>
      </c>
      <c r="D331" s="427" t="s">
        <v>493</v>
      </c>
      <c r="E331" s="428">
        <v>92149.07</v>
      </c>
      <c r="F331" s="429">
        <v>42417</v>
      </c>
      <c r="G331" s="433">
        <v>2016</v>
      </c>
      <c r="H331" s="432" t="s">
        <v>482</v>
      </c>
      <c r="I331" s="426" t="s">
        <v>483</v>
      </c>
      <c r="J331" s="426" t="s">
        <v>483</v>
      </c>
      <c r="K331" s="426" t="s">
        <v>150</v>
      </c>
    </row>
    <row r="332" spans="1:11" ht="15" x14ac:dyDescent="0.2">
      <c r="A332" s="1">
        <v>20160023</v>
      </c>
      <c r="B332" s="426" t="s">
        <v>498</v>
      </c>
      <c r="C332" s="427">
        <v>14848567</v>
      </c>
      <c r="D332" s="427" t="s">
        <v>499</v>
      </c>
      <c r="E332" s="428">
        <v>81850</v>
      </c>
      <c r="F332" s="429">
        <v>42443</v>
      </c>
      <c r="G332" s="433">
        <v>2016</v>
      </c>
      <c r="H332" s="432" t="s">
        <v>480</v>
      </c>
      <c r="I332" s="426" t="s">
        <v>481</v>
      </c>
      <c r="J332" s="426" t="s">
        <v>481</v>
      </c>
      <c r="K332" s="426" t="s">
        <v>150</v>
      </c>
    </row>
    <row r="333" spans="1:11" ht="15" x14ac:dyDescent="0.2">
      <c r="A333" s="1">
        <v>20160024</v>
      </c>
      <c r="B333" s="426" t="s">
        <v>13</v>
      </c>
      <c r="C333" s="427">
        <v>729471283</v>
      </c>
      <c r="D333" s="427" t="s">
        <v>25</v>
      </c>
      <c r="E333" s="428">
        <v>2000</v>
      </c>
      <c r="F333" s="429">
        <v>42445</v>
      </c>
      <c r="G333" s="433">
        <v>2016</v>
      </c>
      <c r="H333" s="432" t="s">
        <v>500</v>
      </c>
      <c r="I333" s="426" t="s">
        <v>501</v>
      </c>
      <c r="J333" s="426" t="s">
        <v>501</v>
      </c>
      <c r="K333" s="426" t="s">
        <v>51</v>
      </c>
    </row>
    <row r="334" spans="1:11" ht="15" x14ac:dyDescent="0.2">
      <c r="A334" s="1">
        <v>20160025</v>
      </c>
      <c r="B334" s="426" t="s">
        <v>13</v>
      </c>
      <c r="C334" s="427">
        <v>567947729</v>
      </c>
      <c r="D334" s="427" t="s">
        <v>53</v>
      </c>
      <c r="E334" s="428">
        <v>7500</v>
      </c>
      <c r="F334" s="429">
        <v>42445</v>
      </c>
      <c r="G334" s="433">
        <v>2016</v>
      </c>
      <c r="H334" s="432" t="s">
        <v>500</v>
      </c>
      <c r="I334" s="426" t="s">
        <v>501</v>
      </c>
      <c r="J334" s="426" t="s">
        <v>501</v>
      </c>
      <c r="K334" s="426" t="s">
        <v>51</v>
      </c>
    </row>
    <row r="335" spans="1:11" ht="15" x14ac:dyDescent="0.2">
      <c r="A335" s="1">
        <v>20160026</v>
      </c>
      <c r="B335" s="426" t="s">
        <v>13</v>
      </c>
      <c r="C335" s="427">
        <v>62947498</v>
      </c>
      <c r="D335" s="427" t="s">
        <v>29</v>
      </c>
      <c r="E335" s="428">
        <v>3000</v>
      </c>
      <c r="F335" s="429">
        <v>42445</v>
      </c>
      <c r="G335" s="433">
        <v>2016</v>
      </c>
      <c r="H335" s="432" t="s">
        <v>500</v>
      </c>
      <c r="I335" s="426" t="s">
        <v>501</v>
      </c>
      <c r="J335" s="426" t="s">
        <v>501</v>
      </c>
      <c r="K335" s="426" t="s">
        <v>51</v>
      </c>
    </row>
    <row r="336" spans="1:11" ht="30" x14ac:dyDescent="0.2">
      <c r="A336" s="1">
        <v>20160029</v>
      </c>
      <c r="B336" s="426" t="s">
        <v>13</v>
      </c>
      <c r="C336" s="427">
        <v>567947729</v>
      </c>
      <c r="D336" s="427" t="s">
        <v>53</v>
      </c>
      <c r="E336" s="428">
        <v>7500</v>
      </c>
      <c r="F336" s="429">
        <v>42445</v>
      </c>
      <c r="G336" s="433">
        <v>2016</v>
      </c>
      <c r="H336" s="432" t="s">
        <v>502</v>
      </c>
      <c r="I336" s="426" t="s">
        <v>503</v>
      </c>
      <c r="J336" s="426" t="s">
        <v>503</v>
      </c>
      <c r="K336" s="426" t="s">
        <v>51</v>
      </c>
    </row>
    <row r="337" spans="1:11" ht="30" x14ac:dyDescent="0.2">
      <c r="A337" s="1">
        <v>20160030</v>
      </c>
      <c r="B337" s="426" t="s">
        <v>13</v>
      </c>
      <c r="C337" s="427">
        <v>367947333</v>
      </c>
      <c r="D337" s="427" t="s">
        <v>54</v>
      </c>
      <c r="E337" s="428">
        <v>65000</v>
      </c>
      <c r="F337" s="429">
        <v>42445</v>
      </c>
      <c r="G337" s="433">
        <v>2016</v>
      </c>
      <c r="H337" s="432" t="s">
        <v>502</v>
      </c>
      <c r="I337" s="426" t="s">
        <v>503</v>
      </c>
      <c r="J337" s="426" t="s">
        <v>503</v>
      </c>
      <c r="K337" s="426" t="s">
        <v>51</v>
      </c>
    </row>
    <row r="338" spans="1:11" ht="30" x14ac:dyDescent="0.2">
      <c r="A338" s="1">
        <v>20160031</v>
      </c>
      <c r="B338" s="426" t="s">
        <v>13</v>
      </c>
      <c r="C338" s="427">
        <v>525947653</v>
      </c>
      <c r="D338" s="427" t="s">
        <v>31</v>
      </c>
      <c r="E338" s="428">
        <v>2000</v>
      </c>
      <c r="F338" s="429">
        <v>42445</v>
      </c>
      <c r="G338" s="433">
        <v>2016</v>
      </c>
      <c r="H338" s="432" t="s">
        <v>502</v>
      </c>
      <c r="I338" s="426" t="s">
        <v>503</v>
      </c>
      <c r="J338" s="426" t="s">
        <v>503</v>
      </c>
      <c r="K338" s="426" t="s">
        <v>51</v>
      </c>
    </row>
    <row r="339" spans="1:11" ht="30" x14ac:dyDescent="0.2">
      <c r="A339" s="1">
        <v>20160032</v>
      </c>
      <c r="B339" s="426" t="s">
        <v>13</v>
      </c>
      <c r="C339" s="427">
        <v>22394711</v>
      </c>
      <c r="D339" s="427" t="s">
        <v>32</v>
      </c>
      <c r="E339" s="428">
        <v>3900</v>
      </c>
      <c r="F339" s="429">
        <v>42445</v>
      </c>
      <c r="G339" s="433">
        <v>2016</v>
      </c>
      <c r="H339" s="432" t="s">
        <v>502</v>
      </c>
      <c r="I339" s="426" t="s">
        <v>503</v>
      </c>
      <c r="J339" s="426" t="s">
        <v>503</v>
      </c>
      <c r="K339" s="426" t="s">
        <v>51</v>
      </c>
    </row>
    <row r="340" spans="1:11" ht="30" x14ac:dyDescent="0.2">
      <c r="A340" s="1">
        <v>20160033</v>
      </c>
      <c r="B340" s="426" t="s">
        <v>13</v>
      </c>
      <c r="C340" s="427">
        <v>3629471372</v>
      </c>
      <c r="D340" s="427" t="s">
        <v>14</v>
      </c>
      <c r="E340" s="428">
        <v>120100</v>
      </c>
      <c r="F340" s="429">
        <v>42445</v>
      </c>
      <c r="G340" s="433">
        <v>2016</v>
      </c>
      <c r="H340" s="432" t="s">
        <v>502</v>
      </c>
      <c r="I340" s="426" t="s">
        <v>503</v>
      </c>
      <c r="J340" s="426" t="s">
        <v>503</v>
      </c>
      <c r="K340" s="426" t="s">
        <v>51</v>
      </c>
    </row>
    <row r="341" spans="1:11" ht="15" x14ac:dyDescent="0.2">
      <c r="A341" s="1">
        <v>20160034</v>
      </c>
      <c r="B341" s="426" t="s">
        <v>13</v>
      </c>
      <c r="C341" s="427">
        <v>367947333</v>
      </c>
      <c r="D341" s="427" t="s">
        <v>54</v>
      </c>
      <c r="E341" s="428">
        <v>65000</v>
      </c>
      <c r="F341" s="429">
        <v>42445</v>
      </c>
      <c r="G341" s="433">
        <v>2016</v>
      </c>
      <c r="H341" s="432" t="s">
        <v>500</v>
      </c>
      <c r="I341" s="426" t="s">
        <v>501</v>
      </c>
      <c r="J341" s="426" t="s">
        <v>501</v>
      </c>
      <c r="K341" s="426" t="s">
        <v>51</v>
      </c>
    </row>
    <row r="342" spans="1:11" ht="15" x14ac:dyDescent="0.2">
      <c r="A342" s="1">
        <v>20160035</v>
      </c>
      <c r="B342" s="426" t="s">
        <v>13</v>
      </c>
      <c r="C342" s="427">
        <v>3629471372</v>
      </c>
      <c r="D342" s="427" t="s">
        <v>14</v>
      </c>
      <c r="E342" s="428">
        <v>121000</v>
      </c>
      <c r="F342" s="429">
        <v>42445</v>
      </c>
      <c r="G342" s="433">
        <v>2016</v>
      </c>
      <c r="H342" s="432" t="s">
        <v>500</v>
      </c>
      <c r="I342" s="426" t="s">
        <v>501</v>
      </c>
      <c r="J342" s="426" t="s">
        <v>501</v>
      </c>
      <c r="K342" s="426" t="s">
        <v>51</v>
      </c>
    </row>
    <row r="343" spans="1:11" ht="15" x14ac:dyDescent="0.2">
      <c r="A343" s="1">
        <v>20160050</v>
      </c>
      <c r="B343" s="426" t="s">
        <v>509</v>
      </c>
      <c r="C343" s="427">
        <v>7258217</v>
      </c>
      <c r="D343" s="427" t="s">
        <v>510</v>
      </c>
      <c r="E343" s="428">
        <v>23516.94</v>
      </c>
      <c r="F343" s="429">
        <v>42446</v>
      </c>
      <c r="G343" s="433">
        <v>2016</v>
      </c>
      <c r="H343" s="432" t="s">
        <v>511</v>
      </c>
      <c r="I343" s="426" t="s">
        <v>512</v>
      </c>
      <c r="J343" s="426" t="s">
        <v>512</v>
      </c>
      <c r="K343" s="426" t="s">
        <v>513</v>
      </c>
    </row>
    <row r="344" spans="1:11" ht="15" x14ac:dyDescent="0.2">
      <c r="A344" s="1">
        <v>20160051</v>
      </c>
      <c r="B344" s="426" t="s">
        <v>87</v>
      </c>
      <c r="C344" s="427">
        <v>9152364</v>
      </c>
      <c r="D344" s="427" t="s">
        <v>88</v>
      </c>
      <c r="E344" s="428">
        <v>139227.68</v>
      </c>
      <c r="F344" s="429">
        <v>42465</v>
      </c>
      <c r="G344" s="433">
        <v>2016</v>
      </c>
      <c r="H344" s="432" t="s">
        <v>516</v>
      </c>
      <c r="I344" s="426" t="s">
        <v>517</v>
      </c>
      <c r="J344" s="426" t="s">
        <v>517</v>
      </c>
      <c r="K344" s="426" t="s">
        <v>91</v>
      </c>
    </row>
    <row r="345" spans="1:11" ht="15" x14ac:dyDescent="0.2">
      <c r="A345" s="1">
        <v>20160052</v>
      </c>
      <c r="B345" s="426" t="s">
        <v>374</v>
      </c>
      <c r="C345" s="427">
        <v>712161316</v>
      </c>
      <c r="D345" s="427" t="s">
        <v>375</v>
      </c>
      <c r="E345" s="428">
        <v>221595.97</v>
      </c>
      <c r="F345" s="429">
        <v>42446</v>
      </c>
      <c r="G345" s="433">
        <v>2016</v>
      </c>
      <c r="H345" s="432" t="s">
        <v>514</v>
      </c>
      <c r="I345" s="426" t="s">
        <v>515</v>
      </c>
      <c r="J345" s="426" t="s">
        <v>515</v>
      </c>
      <c r="K345" s="426" t="s">
        <v>378</v>
      </c>
    </row>
    <row r="346" spans="1:11" ht="30" x14ac:dyDescent="0.2">
      <c r="A346" s="1">
        <v>20160053</v>
      </c>
      <c r="B346" s="426" t="s">
        <v>116</v>
      </c>
      <c r="C346" s="427">
        <v>624443711</v>
      </c>
      <c r="D346" s="427" t="s">
        <v>117</v>
      </c>
      <c r="E346" s="428">
        <v>23120.87</v>
      </c>
      <c r="F346" s="429">
        <v>42466</v>
      </c>
      <c r="G346" s="433">
        <v>2016</v>
      </c>
      <c r="H346" s="432" t="s">
        <v>473</v>
      </c>
      <c r="I346" s="426" t="s">
        <v>474</v>
      </c>
      <c r="J346" s="426" t="s">
        <v>474</v>
      </c>
      <c r="K346" s="426" t="s">
        <v>82</v>
      </c>
    </row>
    <row r="347" spans="1:11" ht="15" x14ac:dyDescent="0.2">
      <c r="A347" s="1">
        <v>20160054</v>
      </c>
      <c r="B347" s="426" t="s">
        <v>105</v>
      </c>
      <c r="C347" s="427">
        <v>12315478</v>
      </c>
      <c r="D347" s="427" t="s">
        <v>106</v>
      </c>
      <c r="E347" s="428">
        <v>308822.21999999997</v>
      </c>
      <c r="F347" s="429">
        <v>42474</v>
      </c>
      <c r="G347" s="433">
        <v>2016</v>
      </c>
      <c r="H347" s="432" t="s">
        <v>521</v>
      </c>
      <c r="I347" s="426" t="s">
        <v>522</v>
      </c>
      <c r="J347" s="426" t="s">
        <v>522</v>
      </c>
      <c r="K347" s="426" t="s">
        <v>382</v>
      </c>
    </row>
    <row r="348" spans="1:11" ht="30" x14ac:dyDescent="0.2">
      <c r="A348" s="1">
        <v>20160055</v>
      </c>
      <c r="B348" s="426" t="s">
        <v>116</v>
      </c>
      <c r="C348" s="427">
        <v>624443711</v>
      </c>
      <c r="D348" s="427" t="s">
        <v>117</v>
      </c>
      <c r="E348" s="428">
        <v>46879.13</v>
      </c>
      <c r="F348" s="429">
        <v>42478</v>
      </c>
      <c r="G348" s="433">
        <v>2016</v>
      </c>
      <c r="H348" s="432" t="s">
        <v>523</v>
      </c>
      <c r="I348" s="426" t="s">
        <v>524</v>
      </c>
      <c r="J348" s="426" t="s">
        <v>524</v>
      </c>
      <c r="K348" s="426" t="s">
        <v>162</v>
      </c>
    </row>
    <row r="349" spans="1:11" ht="30" x14ac:dyDescent="0.2">
      <c r="A349" s="1">
        <v>20160059</v>
      </c>
      <c r="B349" s="426" t="s">
        <v>233</v>
      </c>
      <c r="C349" s="427">
        <v>622221486</v>
      </c>
      <c r="D349" s="427" t="s">
        <v>234</v>
      </c>
      <c r="E349" s="428">
        <v>175002.6</v>
      </c>
      <c r="F349" s="429">
        <v>42478</v>
      </c>
      <c r="G349" s="433">
        <v>2016</v>
      </c>
      <c r="H349" s="432" t="s">
        <v>525</v>
      </c>
      <c r="I349" s="426" t="s">
        <v>526</v>
      </c>
      <c r="J349" s="426" t="s">
        <v>526</v>
      </c>
      <c r="K349" s="426" t="s">
        <v>60</v>
      </c>
    </row>
    <row r="350" spans="1:11" ht="30" x14ac:dyDescent="0.2">
      <c r="A350" s="1">
        <v>20160060</v>
      </c>
      <c r="B350" s="426" t="s">
        <v>210</v>
      </c>
      <c r="C350" s="427">
        <v>2196371568</v>
      </c>
      <c r="D350" s="427" t="s">
        <v>317</v>
      </c>
      <c r="E350" s="428">
        <v>99798.8</v>
      </c>
      <c r="F350" s="429">
        <v>42492</v>
      </c>
      <c r="G350" s="433">
        <v>2016</v>
      </c>
      <c r="H350" s="432" t="s">
        <v>486</v>
      </c>
      <c r="I350" s="426" t="s">
        <v>487</v>
      </c>
      <c r="J350" s="426" t="s">
        <v>487</v>
      </c>
      <c r="K350" s="426" t="s">
        <v>162</v>
      </c>
    </row>
    <row r="351" spans="1:11" ht="30" x14ac:dyDescent="0.2">
      <c r="A351" s="1">
        <v>20160061</v>
      </c>
      <c r="B351" s="426" t="s">
        <v>210</v>
      </c>
      <c r="C351" s="427">
        <v>2196371568</v>
      </c>
      <c r="D351" s="427" t="s">
        <v>317</v>
      </c>
      <c r="E351" s="428">
        <v>141473.76</v>
      </c>
      <c r="F351" s="429">
        <v>42492</v>
      </c>
      <c r="G351" s="433">
        <v>2016</v>
      </c>
      <c r="H351" s="432" t="s">
        <v>530</v>
      </c>
      <c r="I351" s="426" t="s">
        <v>531</v>
      </c>
      <c r="J351" s="426" t="s">
        <v>531</v>
      </c>
      <c r="K351" s="426" t="s">
        <v>162</v>
      </c>
    </row>
    <row r="352" spans="1:11" ht="30" x14ac:dyDescent="0.2">
      <c r="A352" s="1">
        <v>20160062</v>
      </c>
      <c r="B352" s="426" t="s">
        <v>210</v>
      </c>
      <c r="C352" s="427">
        <v>2196371568</v>
      </c>
      <c r="D352" s="427" t="s">
        <v>317</v>
      </c>
      <c r="E352" s="428">
        <v>152900.63</v>
      </c>
      <c r="F352" s="429">
        <v>42492</v>
      </c>
      <c r="G352" s="433">
        <v>2016</v>
      </c>
      <c r="H352" s="432" t="s">
        <v>523</v>
      </c>
      <c r="I352" s="426" t="s">
        <v>524</v>
      </c>
      <c r="J352" s="426" t="s">
        <v>524</v>
      </c>
      <c r="K352" s="426" t="s">
        <v>162</v>
      </c>
    </row>
    <row r="353" spans="1:11" ht="45" x14ac:dyDescent="0.2">
      <c r="A353" s="1">
        <v>20160063</v>
      </c>
      <c r="B353" s="426" t="s">
        <v>233</v>
      </c>
      <c r="C353" s="427">
        <v>622221486</v>
      </c>
      <c r="D353" s="427" t="s">
        <v>234</v>
      </c>
      <c r="E353" s="428">
        <v>128938.42</v>
      </c>
      <c r="F353" s="429">
        <v>42488</v>
      </c>
      <c r="G353" s="433">
        <v>2016</v>
      </c>
      <c r="H353" s="432" t="s">
        <v>527</v>
      </c>
      <c r="I353" s="426" t="s">
        <v>528</v>
      </c>
      <c r="J353" s="426" t="s">
        <v>529</v>
      </c>
      <c r="K353" s="426" t="s">
        <v>237</v>
      </c>
    </row>
    <row r="354" spans="1:11" ht="15" x14ac:dyDescent="0.2">
      <c r="A354" s="1">
        <v>20160064</v>
      </c>
      <c r="B354" s="426" t="s">
        <v>13</v>
      </c>
      <c r="C354" s="427">
        <v>729471283</v>
      </c>
      <c r="D354" s="427" t="s">
        <v>25</v>
      </c>
      <c r="E354" s="428">
        <v>2500</v>
      </c>
      <c r="F354" s="429">
        <v>42503</v>
      </c>
      <c r="G354" s="433">
        <v>2016</v>
      </c>
      <c r="H354" s="432" t="s">
        <v>536</v>
      </c>
      <c r="I354" s="426" t="s">
        <v>537</v>
      </c>
      <c r="J354" s="426" t="s">
        <v>538</v>
      </c>
      <c r="K354" s="426" t="s">
        <v>24</v>
      </c>
    </row>
    <row r="355" spans="1:11" ht="15" x14ac:dyDescent="0.2">
      <c r="A355" s="1">
        <v>20160065</v>
      </c>
      <c r="B355" s="426" t="s">
        <v>13</v>
      </c>
      <c r="C355" s="427">
        <v>567947729</v>
      </c>
      <c r="D355" s="427" t="s">
        <v>53</v>
      </c>
      <c r="E355" s="428">
        <v>14100</v>
      </c>
      <c r="F355" s="429">
        <v>42503</v>
      </c>
      <c r="G355" s="433">
        <v>2016</v>
      </c>
      <c r="H355" s="432" t="s">
        <v>536</v>
      </c>
      <c r="I355" s="426" t="s">
        <v>537</v>
      </c>
      <c r="J355" s="426" t="s">
        <v>538</v>
      </c>
      <c r="K355" s="426" t="s">
        <v>24</v>
      </c>
    </row>
    <row r="356" spans="1:11" ht="15" x14ac:dyDescent="0.2">
      <c r="A356" s="1">
        <v>20160066</v>
      </c>
      <c r="B356" s="426" t="s">
        <v>13</v>
      </c>
      <c r="C356" s="427">
        <v>62947498</v>
      </c>
      <c r="D356" s="427" t="s">
        <v>29</v>
      </c>
      <c r="E356" s="428">
        <v>2700</v>
      </c>
      <c r="F356" s="429">
        <v>42503</v>
      </c>
      <c r="G356" s="433">
        <v>2016</v>
      </c>
      <c r="H356" s="432" t="s">
        <v>536</v>
      </c>
      <c r="I356" s="426" t="s">
        <v>537</v>
      </c>
      <c r="J356" s="426" t="s">
        <v>538</v>
      </c>
      <c r="K356" s="426" t="s">
        <v>24</v>
      </c>
    </row>
    <row r="357" spans="1:11" ht="15" x14ac:dyDescent="0.2">
      <c r="A357" s="1">
        <v>20160067</v>
      </c>
      <c r="B357" s="426" t="s">
        <v>13</v>
      </c>
      <c r="C357" s="427">
        <v>367947333</v>
      </c>
      <c r="D357" s="427" t="s">
        <v>54</v>
      </c>
      <c r="E357" s="428">
        <v>104800</v>
      </c>
      <c r="F357" s="429">
        <v>42503</v>
      </c>
      <c r="G357" s="433">
        <v>2016</v>
      </c>
      <c r="H357" s="432" t="s">
        <v>536</v>
      </c>
      <c r="I357" s="426" t="s">
        <v>537</v>
      </c>
      <c r="J357" s="426" t="s">
        <v>538</v>
      </c>
      <c r="K357" s="426" t="s">
        <v>24</v>
      </c>
    </row>
    <row r="358" spans="1:11" ht="15" x14ac:dyDescent="0.2">
      <c r="A358" s="1">
        <v>20160068</v>
      </c>
      <c r="B358" s="426" t="s">
        <v>13</v>
      </c>
      <c r="C358" s="427">
        <v>525947653</v>
      </c>
      <c r="D358" s="427" t="s">
        <v>31</v>
      </c>
      <c r="E358" s="428">
        <v>2700</v>
      </c>
      <c r="F358" s="429">
        <v>42503</v>
      </c>
      <c r="G358" s="433">
        <v>2016</v>
      </c>
      <c r="H358" s="432" t="s">
        <v>536</v>
      </c>
      <c r="I358" s="426" t="s">
        <v>537</v>
      </c>
      <c r="J358" s="426" t="s">
        <v>538</v>
      </c>
      <c r="K358" s="426" t="s">
        <v>24</v>
      </c>
    </row>
    <row r="359" spans="1:11" ht="15" x14ac:dyDescent="0.2">
      <c r="A359" s="1">
        <v>20160069</v>
      </c>
      <c r="B359" s="426" t="s">
        <v>13</v>
      </c>
      <c r="C359" s="427">
        <v>22394711</v>
      </c>
      <c r="D359" s="427" t="s">
        <v>32</v>
      </c>
      <c r="E359" s="428">
        <v>4700</v>
      </c>
      <c r="F359" s="429">
        <v>42503</v>
      </c>
      <c r="G359" s="433">
        <v>2016</v>
      </c>
      <c r="H359" s="432" t="s">
        <v>536</v>
      </c>
      <c r="I359" s="426" t="s">
        <v>537</v>
      </c>
      <c r="J359" s="426" t="s">
        <v>538</v>
      </c>
      <c r="K359" s="426" t="s">
        <v>24</v>
      </c>
    </row>
    <row r="360" spans="1:11" ht="15" x14ac:dyDescent="0.2">
      <c r="A360" s="1">
        <v>20160071</v>
      </c>
      <c r="B360" s="426" t="s">
        <v>13</v>
      </c>
      <c r="C360" s="427">
        <v>629471974</v>
      </c>
      <c r="D360" s="427" t="s">
        <v>28</v>
      </c>
      <c r="E360" s="428">
        <v>4500</v>
      </c>
      <c r="F360" s="429">
        <v>42503</v>
      </c>
      <c r="G360" s="433">
        <v>2016</v>
      </c>
      <c r="H360" s="432" t="s">
        <v>536</v>
      </c>
      <c r="I360" s="426" t="s">
        <v>537</v>
      </c>
      <c r="J360" s="426" t="s">
        <v>538</v>
      </c>
      <c r="K360" s="426" t="s">
        <v>24</v>
      </c>
    </row>
    <row r="361" spans="1:11" ht="15" x14ac:dyDescent="0.2">
      <c r="A361" s="1">
        <v>20160072</v>
      </c>
      <c r="B361" s="426" t="s">
        <v>13</v>
      </c>
      <c r="C361" s="427">
        <v>62947523</v>
      </c>
      <c r="D361" s="427" t="s">
        <v>30</v>
      </c>
      <c r="E361" s="428">
        <v>2300</v>
      </c>
      <c r="F361" s="429">
        <v>42503</v>
      </c>
      <c r="G361" s="433">
        <v>2016</v>
      </c>
      <c r="H361" s="432" t="s">
        <v>536</v>
      </c>
      <c r="I361" s="426" t="s">
        <v>537</v>
      </c>
      <c r="J361" s="426" t="s">
        <v>538</v>
      </c>
      <c r="K361" s="426" t="s">
        <v>24</v>
      </c>
    </row>
    <row r="362" spans="1:11" ht="15" x14ac:dyDescent="0.2">
      <c r="A362" s="1">
        <v>20160073</v>
      </c>
      <c r="B362" s="426" t="s">
        <v>13</v>
      </c>
      <c r="C362" s="427">
        <v>729471283</v>
      </c>
      <c r="D362" s="427" t="s">
        <v>25</v>
      </c>
      <c r="E362" s="428">
        <v>4044.23</v>
      </c>
      <c r="F362" s="429">
        <v>42494</v>
      </c>
      <c r="G362" s="433">
        <v>2016</v>
      </c>
      <c r="H362" s="432" t="s">
        <v>532</v>
      </c>
      <c r="I362" s="426" t="s">
        <v>533</v>
      </c>
      <c r="J362" s="426" t="s">
        <v>533</v>
      </c>
      <c r="K362" s="426" t="s">
        <v>24</v>
      </c>
    </row>
    <row r="363" spans="1:11" ht="15" x14ac:dyDescent="0.2">
      <c r="A363" s="1">
        <v>20160074</v>
      </c>
      <c r="B363" s="426" t="s">
        <v>13</v>
      </c>
      <c r="C363" s="427">
        <v>567947729</v>
      </c>
      <c r="D363" s="427" t="s">
        <v>53</v>
      </c>
      <c r="E363" s="428">
        <v>14100</v>
      </c>
      <c r="F363" s="429">
        <v>42494</v>
      </c>
      <c r="G363" s="433">
        <v>2016</v>
      </c>
      <c r="H363" s="432" t="s">
        <v>532</v>
      </c>
      <c r="I363" s="426" t="s">
        <v>533</v>
      </c>
      <c r="J363" s="426" t="s">
        <v>533</v>
      </c>
      <c r="K363" s="426" t="s">
        <v>24</v>
      </c>
    </row>
    <row r="364" spans="1:11" ht="15" x14ac:dyDescent="0.2">
      <c r="A364" s="1">
        <v>20160075</v>
      </c>
      <c r="B364" s="426" t="s">
        <v>13</v>
      </c>
      <c r="C364" s="427">
        <v>62947498</v>
      </c>
      <c r="D364" s="427" t="s">
        <v>29</v>
      </c>
      <c r="E364" s="428">
        <v>2700</v>
      </c>
      <c r="F364" s="429">
        <v>42494</v>
      </c>
      <c r="G364" s="433">
        <v>2016</v>
      </c>
      <c r="H364" s="432" t="s">
        <v>532</v>
      </c>
      <c r="I364" s="426" t="s">
        <v>533</v>
      </c>
      <c r="J364" s="426" t="s">
        <v>533</v>
      </c>
      <c r="K364" s="426" t="s">
        <v>24</v>
      </c>
    </row>
    <row r="365" spans="1:11" ht="15" x14ac:dyDescent="0.2">
      <c r="A365" s="1">
        <v>20160076</v>
      </c>
      <c r="B365" s="426" t="s">
        <v>13</v>
      </c>
      <c r="C365" s="427">
        <v>367947333</v>
      </c>
      <c r="D365" s="427" t="s">
        <v>54</v>
      </c>
      <c r="E365" s="428">
        <v>107800</v>
      </c>
      <c r="F365" s="429">
        <v>42494</v>
      </c>
      <c r="G365" s="433">
        <v>2016</v>
      </c>
      <c r="H365" s="432" t="s">
        <v>532</v>
      </c>
      <c r="I365" s="426" t="s">
        <v>533</v>
      </c>
      <c r="J365" s="426" t="s">
        <v>533</v>
      </c>
      <c r="K365" s="426" t="s">
        <v>24</v>
      </c>
    </row>
    <row r="366" spans="1:11" ht="15" x14ac:dyDescent="0.2">
      <c r="A366" s="1">
        <v>20160077</v>
      </c>
      <c r="B366" s="426" t="s">
        <v>13</v>
      </c>
      <c r="C366" s="427">
        <v>525947653</v>
      </c>
      <c r="D366" s="427" t="s">
        <v>31</v>
      </c>
      <c r="E366" s="428">
        <v>2700</v>
      </c>
      <c r="F366" s="429">
        <v>42494</v>
      </c>
      <c r="G366" s="433">
        <v>2016</v>
      </c>
      <c r="H366" s="432" t="s">
        <v>532</v>
      </c>
      <c r="I366" s="426" t="s">
        <v>533</v>
      </c>
      <c r="J366" s="426" t="s">
        <v>533</v>
      </c>
      <c r="K366" s="426" t="s">
        <v>24</v>
      </c>
    </row>
    <row r="367" spans="1:11" ht="15" x14ac:dyDescent="0.2">
      <c r="A367" s="1">
        <v>20160078</v>
      </c>
      <c r="B367" s="426" t="s">
        <v>13</v>
      </c>
      <c r="C367" s="427">
        <v>22394711</v>
      </c>
      <c r="D367" s="427" t="s">
        <v>32</v>
      </c>
      <c r="E367" s="428">
        <v>4700</v>
      </c>
      <c r="F367" s="429">
        <v>42494</v>
      </c>
      <c r="G367" s="433">
        <v>2016</v>
      </c>
      <c r="H367" s="432" t="s">
        <v>532</v>
      </c>
      <c r="I367" s="426" t="s">
        <v>533</v>
      </c>
      <c r="J367" s="426" t="s">
        <v>533</v>
      </c>
      <c r="K367" s="426" t="s">
        <v>24</v>
      </c>
    </row>
    <row r="368" spans="1:11" ht="15" x14ac:dyDescent="0.2">
      <c r="A368" s="1">
        <v>20160079</v>
      </c>
      <c r="B368" s="426" t="s">
        <v>13</v>
      </c>
      <c r="C368" s="427">
        <v>3629471372</v>
      </c>
      <c r="D368" s="427" t="s">
        <v>14</v>
      </c>
      <c r="E368" s="428">
        <v>45759.87</v>
      </c>
      <c r="F368" s="429">
        <v>42496</v>
      </c>
      <c r="G368" s="433">
        <v>2016</v>
      </c>
      <c r="H368" s="432" t="s">
        <v>532</v>
      </c>
      <c r="I368" s="426" t="s">
        <v>533</v>
      </c>
      <c r="J368" s="426" t="s">
        <v>533</v>
      </c>
      <c r="K368" s="426" t="s">
        <v>24</v>
      </c>
    </row>
    <row r="369" spans="1:11" ht="15" x14ac:dyDescent="0.2">
      <c r="A369" s="1">
        <v>20160080</v>
      </c>
      <c r="B369" s="426" t="s">
        <v>13</v>
      </c>
      <c r="C369" s="427">
        <v>629471974</v>
      </c>
      <c r="D369" s="427" t="s">
        <v>28</v>
      </c>
      <c r="E369" s="428">
        <v>4500</v>
      </c>
      <c r="F369" s="429">
        <v>42494</v>
      </c>
      <c r="G369" s="433">
        <v>2016</v>
      </c>
      <c r="H369" s="432" t="s">
        <v>532</v>
      </c>
      <c r="I369" s="426" t="s">
        <v>533</v>
      </c>
      <c r="J369" s="426" t="s">
        <v>533</v>
      </c>
      <c r="K369" s="426" t="s">
        <v>24</v>
      </c>
    </row>
    <row r="370" spans="1:11" ht="15" x14ac:dyDescent="0.2">
      <c r="A370" s="1">
        <v>20160081</v>
      </c>
      <c r="B370" s="426" t="s">
        <v>13</v>
      </c>
      <c r="C370" s="427">
        <v>62947523</v>
      </c>
      <c r="D370" s="427" t="s">
        <v>30</v>
      </c>
      <c r="E370" s="428">
        <v>2300</v>
      </c>
      <c r="F370" s="429">
        <v>42494</v>
      </c>
      <c r="G370" s="433">
        <v>2016</v>
      </c>
      <c r="H370" s="432" t="s">
        <v>532</v>
      </c>
      <c r="I370" s="426" t="s">
        <v>533</v>
      </c>
      <c r="J370" s="426" t="s">
        <v>533</v>
      </c>
      <c r="K370" s="426" t="s">
        <v>24</v>
      </c>
    </row>
    <row r="371" spans="1:11" ht="30" x14ac:dyDescent="0.2">
      <c r="A371" s="1">
        <v>20160082</v>
      </c>
      <c r="B371" s="426" t="s">
        <v>13</v>
      </c>
      <c r="C371" s="427">
        <v>367947333</v>
      </c>
      <c r="D371" s="427" t="s">
        <v>54</v>
      </c>
      <c r="E371" s="428">
        <v>101800</v>
      </c>
      <c r="F371" s="429">
        <v>42509</v>
      </c>
      <c r="G371" s="433">
        <v>2016</v>
      </c>
      <c r="H371" s="432" t="s">
        <v>541</v>
      </c>
      <c r="I371" s="426" t="s">
        <v>542</v>
      </c>
      <c r="J371" s="426" t="s">
        <v>542</v>
      </c>
      <c r="K371" s="426" t="s">
        <v>259</v>
      </c>
    </row>
    <row r="372" spans="1:11" ht="30" x14ac:dyDescent="0.2">
      <c r="A372" s="1">
        <v>20160083</v>
      </c>
      <c r="B372" s="426" t="s">
        <v>13</v>
      </c>
      <c r="C372" s="427">
        <v>3629471372</v>
      </c>
      <c r="D372" s="427" t="s">
        <v>14</v>
      </c>
      <c r="E372" s="428">
        <v>96657.09</v>
      </c>
      <c r="F372" s="429">
        <v>42509</v>
      </c>
      <c r="G372" s="433">
        <v>2016</v>
      </c>
      <c r="H372" s="432" t="s">
        <v>541</v>
      </c>
      <c r="I372" s="426" t="s">
        <v>542</v>
      </c>
      <c r="J372" s="426" t="s">
        <v>542</v>
      </c>
      <c r="K372" s="426" t="s">
        <v>259</v>
      </c>
    </row>
    <row r="373" spans="1:11" ht="15" x14ac:dyDescent="0.2">
      <c r="A373" s="1">
        <v>20160084</v>
      </c>
      <c r="B373" s="426" t="s">
        <v>13</v>
      </c>
      <c r="C373" s="427">
        <v>3629471372</v>
      </c>
      <c r="D373" s="427" t="s">
        <v>14</v>
      </c>
      <c r="E373" s="428">
        <v>192889.71</v>
      </c>
      <c r="F373" s="429">
        <v>42500</v>
      </c>
      <c r="G373" s="433">
        <v>2016</v>
      </c>
      <c r="H373" s="432" t="s">
        <v>534</v>
      </c>
      <c r="I373" s="426" t="s">
        <v>535</v>
      </c>
      <c r="J373" s="426" t="s">
        <v>535</v>
      </c>
      <c r="K373" s="426" t="s">
        <v>259</v>
      </c>
    </row>
    <row r="374" spans="1:11" ht="15" x14ac:dyDescent="0.2">
      <c r="A374" s="1">
        <v>20160085</v>
      </c>
      <c r="B374" s="426" t="s">
        <v>594</v>
      </c>
      <c r="C374" s="427">
        <v>699628139</v>
      </c>
      <c r="D374" s="427" t="s">
        <v>595</v>
      </c>
      <c r="E374" s="428">
        <v>15000</v>
      </c>
      <c r="F374" s="429">
        <v>42580</v>
      </c>
      <c r="G374" s="433">
        <v>2016</v>
      </c>
      <c r="H374" s="432" t="s">
        <v>573</v>
      </c>
      <c r="I374" s="426" t="s">
        <v>574</v>
      </c>
      <c r="J374" s="426" t="s">
        <v>574</v>
      </c>
      <c r="K374" s="426" t="s">
        <v>575</v>
      </c>
    </row>
    <row r="375" spans="1:11" ht="15" x14ac:dyDescent="0.2">
      <c r="A375" s="1">
        <v>20160086</v>
      </c>
      <c r="B375" s="426" t="s">
        <v>596</v>
      </c>
      <c r="C375" s="427">
        <v>6996289582</v>
      </c>
      <c r="D375" s="427" t="s">
        <v>597</v>
      </c>
      <c r="E375" s="428">
        <v>15000</v>
      </c>
      <c r="F375" s="429">
        <v>42580</v>
      </c>
      <c r="G375" s="433">
        <v>2016</v>
      </c>
      <c r="H375" s="432" t="s">
        <v>573</v>
      </c>
      <c r="I375" s="426" t="s">
        <v>574</v>
      </c>
      <c r="J375" s="426" t="s">
        <v>574</v>
      </c>
      <c r="K375" s="426" t="s">
        <v>575</v>
      </c>
    </row>
    <row r="376" spans="1:11" ht="15" x14ac:dyDescent="0.2">
      <c r="A376" s="1">
        <v>20160087</v>
      </c>
      <c r="B376" s="426" t="s">
        <v>151</v>
      </c>
      <c r="C376" s="427">
        <v>2233469456</v>
      </c>
      <c r="D376" s="427" t="s">
        <v>152</v>
      </c>
      <c r="E376" s="428">
        <v>197328.33</v>
      </c>
      <c r="F376" s="429">
        <v>42555</v>
      </c>
      <c r="G376" s="433">
        <v>2016</v>
      </c>
      <c r="H376" s="432" t="s">
        <v>576</v>
      </c>
      <c r="I376" s="426" t="s">
        <v>577</v>
      </c>
      <c r="J376" s="426" t="s">
        <v>577</v>
      </c>
      <c r="K376" s="426" t="s">
        <v>240</v>
      </c>
    </row>
    <row r="377" spans="1:11" ht="15" x14ac:dyDescent="0.2">
      <c r="A377" s="1">
        <v>20160088</v>
      </c>
      <c r="B377" s="426" t="s">
        <v>13</v>
      </c>
      <c r="C377" s="427">
        <v>3629471372</v>
      </c>
      <c r="D377" s="427" t="s">
        <v>14</v>
      </c>
      <c r="E377" s="428">
        <v>47047.98</v>
      </c>
      <c r="F377" s="429">
        <v>42503</v>
      </c>
      <c r="G377" s="433">
        <v>2016</v>
      </c>
      <c r="H377" s="432" t="s">
        <v>536</v>
      </c>
      <c r="I377" s="426" t="s">
        <v>537</v>
      </c>
      <c r="J377" s="426" t="s">
        <v>538</v>
      </c>
      <c r="K377" s="426" t="s">
        <v>24</v>
      </c>
    </row>
    <row r="378" spans="1:11" ht="15" x14ac:dyDescent="0.2">
      <c r="A378" s="1">
        <v>20160090</v>
      </c>
      <c r="B378" s="426" t="s">
        <v>13</v>
      </c>
      <c r="C378" s="427">
        <v>729471283</v>
      </c>
      <c r="D378" s="427" t="s">
        <v>25</v>
      </c>
      <c r="E378" s="428">
        <v>2500</v>
      </c>
      <c r="F378" s="429">
        <v>42503</v>
      </c>
      <c r="G378" s="433">
        <v>2016</v>
      </c>
      <c r="H378" s="432" t="s">
        <v>539</v>
      </c>
      <c r="I378" s="426" t="s">
        <v>540</v>
      </c>
      <c r="J378" s="426" t="s">
        <v>540</v>
      </c>
      <c r="K378" s="426" t="s">
        <v>378</v>
      </c>
    </row>
    <row r="379" spans="1:11" ht="15" x14ac:dyDescent="0.2">
      <c r="A379" s="1">
        <v>20160091</v>
      </c>
      <c r="B379" s="426" t="s">
        <v>13</v>
      </c>
      <c r="C379" s="427">
        <v>3629471372</v>
      </c>
      <c r="D379" s="427" t="s">
        <v>14</v>
      </c>
      <c r="E379" s="428">
        <v>147383.75</v>
      </c>
      <c r="F379" s="429">
        <v>42503</v>
      </c>
      <c r="G379" s="433">
        <v>2016</v>
      </c>
      <c r="H379" s="432" t="s">
        <v>539</v>
      </c>
      <c r="I379" s="426" t="s">
        <v>540</v>
      </c>
      <c r="J379" s="426" t="s">
        <v>540</v>
      </c>
      <c r="K379" s="426" t="s">
        <v>378</v>
      </c>
    </row>
    <row r="380" spans="1:11" ht="15" x14ac:dyDescent="0.2">
      <c r="A380" s="1">
        <v>20160092</v>
      </c>
      <c r="B380" s="426" t="s">
        <v>33</v>
      </c>
      <c r="C380" s="427">
        <v>625183</v>
      </c>
      <c r="D380" s="427" t="s">
        <v>35</v>
      </c>
      <c r="E380" s="428">
        <v>188604.1</v>
      </c>
      <c r="F380" s="429">
        <v>42523</v>
      </c>
      <c r="G380" s="433">
        <v>2016</v>
      </c>
      <c r="H380" s="432" t="s">
        <v>543</v>
      </c>
      <c r="I380" s="426" t="s">
        <v>544</v>
      </c>
      <c r="J380" s="426" t="s">
        <v>544</v>
      </c>
      <c r="K380" s="426" t="s">
        <v>24</v>
      </c>
    </row>
    <row r="381" spans="1:11" ht="15" x14ac:dyDescent="0.2">
      <c r="A381" s="1">
        <v>20160095</v>
      </c>
      <c r="B381" s="426" t="s">
        <v>545</v>
      </c>
      <c r="C381" s="427">
        <v>732698977</v>
      </c>
      <c r="D381" s="427" t="s">
        <v>546</v>
      </c>
      <c r="E381" s="428">
        <v>45000</v>
      </c>
      <c r="F381" s="429">
        <v>42524</v>
      </c>
      <c r="G381" s="433">
        <v>2016</v>
      </c>
      <c r="H381" s="432" t="s">
        <v>547</v>
      </c>
      <c r="I381" s="426" t="s">
        <v>548</v>
      </c>
      <c r="J381" s="426" t="s">
        <v>548</v>
      </c>
      <c r="K381" s="426" t="s">
        <v>549</v>
      </c>
    </row>
    <row r="382" spans="1:11" ht="15" x14ac:dyDescent="0.2">
      <c r="A382" s="1">
        <v>20160096</v>
      </c>
      <c r="B382" s="426" t="s">
        <v>550</v>
      </c>
      <c r="C382" s="427">
        <v>6721963421</v>
      </c>
      <c r="D382" s="427" t="s">
        <v>551</v>
      </c>
      <c r="E382" s="428">
        <v>45000</v>
      </c>
      <c r="F382" s="429">
        <v>42524</v>
      </c>
      <c r="G382" s="433">
        <v>2016</v>
      </c>
      <c r="H382" s="432" t="s">
        <v>547</v>
      </c>
      <c r="I382" s="426" t="s">
        <v>548</v>
      </c>
      <c r="J382" s="426" t="s">
        <v>548</v>
      </c>
      <c r="K382" s="426" t="s">
        <v>549</v>
      </c>
    </row>
    <row r="383" spans="1:11" ht="15" x14ac:dyDescent="0.2">
      <c r="A383" s="1">
        <v>20160098</v>
      </c>
      <c r="B383" s="426" t="s">
        <v>552</v>
      </c>
      <c r="C383" s="427">
        <v>678679962</v>
      </c>
      <c r="D383" s="427" t="s">
        <v>554</v>
      </c>
      <c r="E383" s="428">
        <v>17458.7</v>
      </c>
      <c r="F383" s="429">
        <v>42524</v>
      </c>
      <c r="G383" s="433">
        <v>2016</v>
      </c>
      <c r="H383" s="432" t="s">
        <v>555</v>
      </c>
      <c r="I383" s="426" t="s">
        <v>556</v>
      </c>
      <c r="J383" s="426" t="s">
        <v>556</v>
      </c>
      <c r="K383" s="426" t="s">
        <v>557</v>
      </c>
    </row>
    <row r="384" spans="1:11" ht="15" x14ac:dyDescent="0.2">
      <c r="A384" s="1">
        <v>20160099</v>
      </c>
      <c r="B384" s="426" t="s">
        <v>552</v>
      </c>
      <c r="C384" s="427">
        <v>6786799224</v>
      </c>
      <c r="D384" s="427" t="s">
        <v>558</v>
      </c>
      <c r="E384" s="428">
        <v>13565.76</v>
      </c>
      <c r="F384" s="429">
        <v>42524</v>
      </c>
      <c r="G384" s="433">
        <v>2016</v>
      </c>
      <c r="H384" s="432" t="s">
        <v>555</v>
      </c>
      <c r="I384" s="426" t="s">
        <v>556</v>
      </c>
      <c r="J384" s="426" t="s">
        <v>556</v>
      </c>
      <c r="K384" s="426" t="s">
        <v>557</v>
      </c>
    </row>
    <row r="385" spans="1:11" ht="15" x14ac:dyDescent="0.2">
      <c r="A385" s="1">
        <v>20160100</v>
      </c>
      <c r="B385" s="426" t="s">
        <v>552</v>
      </c>
      <c r="C385" s="427">
        <v>6786799143</v>
      </c>
      <c r="D385" s="427" t="s">
        <v>559</v>
      </c>
      <c r="E385" s="428">
        <v>6841.31</v>
      </c>
      <c r="F385" s="429">
        <v>42524</v>
      </c>
      <c r="G385" s="433">
        <v>2016</v>
      </c>
      <c r="H385" s="432" t="s">
        <v>555</v>
      </c>
      <c r="I385" s="426" t="s">
        <v>556</v>
      </c>
      <c r="J385" s="426" t="s">
        <v>556</v>
      </c>
      <c r="K385" s="426" t="s">
        <v>557</v>
      </c>
    </row>
    <row r="386" spans="1:11" ht="15" x14ac:dyDescent="0.2">
      <c r="A386" s="1">
        <v>20160101</v>
      </c>
      <c r="B386" s="426" t="s">
        <v>552</v>
      </c>
      <c r="C386" s="427">
        <v>678679935</v>
      </c>
      <c r="D386" s="427" t="s">
        <v>560</v>
      </c>
      <c r="E386" s="428">
        <v>15247.65</v>
      </c>
      <c r="F386" s="429">
        <v>42524</v>
      </c>
      <c r="G386" s="433">
        <v>2016</v>
      </c>
      <c r="H386" s="432" t="s">
        <v>555</v>
      </c>
      <c r="I386" s="426" t="s">
        <v>556</v>
      </c>
      <c r="J386" s="426" t="s">
        <v>556</v>
      </c>
      <c r="K386" s="426" t="s">
        <v>557</v>
      </c>
    </row>
    <row r="387" spans="1:11" ht="15" x14ac:dyDescent="0.2">
      <c r="A387" s="1">
        <v>20160102</v>
      </c>
      <c r="B387" s="426" t="s">
        <v>552</v>
      </c>
      <c r="C387" s="427">
        <v>6786799488</v>
      </c>
      <c r="D387" s="427" t="s">
        <v>561</v>
      </c>
      <c r="E387" s="428">
        <v>6061.13</v>
      </c>
      <c r="F387" s="429">
        <v>42524</v>
      </c>
      <c r="G387" s="433">
        <v>2016</v>
      </c>
      <c r="H387" s="432" t="s">
        <v>555</v>
      </c>
      <c r="I387" s="426" t="s">
        <v>556</v>
      </c>
      <c r="J387" s="426" t="s">
        <v>556</v>
      </c>
      <c r="K387" s="426" t="s">
        <v>557</v>
      </c>
    </row>
    <row r="388" spans="1:11" ht="15" x14ac:dyDescent="0.2">
      <c r="A388" s="1">
        <v>20160103</v>
      </c>
      <c r="B388" s="426" t="s">
        <v>552</v>
      </c>
      <c r="C388" s="427">
        <v>6786799631</v>
      </c>
      <c r="D388" s="427" t="s">
        <v>562</v>
      </c>
      <c r="E388" s="428">
        <v>7237.06</v>
      </c>
      <c r="F388" s="429">
        <v>42524</v>
      </c>
      <c r="G388" s="433">
        <v>2016</v>
      </c>
      <c r="H388" s="432" t="s">
        <v>555</v>
      </c>
      <c r="I388" s="426" t="s">
        <v>556</v>
      </c>
      <c r="J388" s="426" t="s">
        <v>556</v>
      </c>
      <c r="K388" s="426" t="s">
        <v>557</v>
      </c>
    </row>
    <row r="389" spans="1:11" ht="15" x14ac:dyDescent="0.2">
      <c r="A389" s="1">
        <v>20160104</v>
      </c>
      <c r="B389" s="426" t="s">
        <v>552</v>
      </c>
      <c r="C389" s="427">
        <v>6786799712</v>
      </c>
      <c r="D389" s="427" t="s">
        <v>563</v>
      </c>
      <c r="E389" s="428">
        <v>4087.66</v>
      </c>
      <c r="F389" s="429">
        <v>42524</v>
      </c>
      <c r="G389" s="433">
        <v>2016</v>
      </c>
      <c r="H389" s="432" t="s">
        <v>555</v>
      </c>
      <c r="I389" s="426" t="s">
        <v>556</v>
      </c>
      <c r="J389" s="426" t="s">
        <v>556</v>
      </c>
      <c r="K389" s="426" t="s">
        <v>557</v>
      </c>
    </row>
    <row r="390" spans="1:11" ht="15" x14ac:dyDescent="0.2">
      <c r="A390" s="1">
        <v>20160105</v>
      </c>
      <c r="B390" s="426" t="s">
        <v>564</v>
      </c>
      <c r="C390" s="427">
        <v>6786799976</v>
      </c>
      <c r="D390" s="427" t="s">
        <v>565</v>
      </c>
      <c r="E390" s="428">
        <v>10983.08</v>
      </c>
      <c r="F390" s="429">
        <v>42524</v>
      </c>
      <c r="G390" s="433">
        <v>2016</v>
      </c>
      <c r="H390" s="432" t="s">
        <v>555</v>
      </c>
      <c r="I390" s="426" t="s">
        <v>556</v>
      </c>
      <c r="J390" s="426" t="s">
        <v>556</v>
      </c>
      <c r="K390" s="426" t="s">
        <v>557</v>
      </c>
    </row>
    <row r="391" spans="1:11" ht="30" x14ac:dyDescent="0.2">
      <c r="A391" s="1">
        <v>20160107</v>
      </c>
      <c r="B391" s="426" t="s">
        <v>297</v>
      </c>
      <c r="C391" s="427">
        <v>6736281221</v>
      </c>
      <c r="D391" s="427" t="s">
        <v>493</v>
      </c>
      <c r="E391" s="428">
        <v>199999.4</v>
      </c>
      <c r="F391" s="429">
        <v>42524</v>
      </c>
      <c r="G391" s="433">
        <v>2016</v>
      </c>
      <c r="H391" s="432" t="s">
        <v>566</v>
      </c>
      <c r="I391" s="426" t="s">
        <v>567</v>
      </c>
      <c r="J391" s="426" t="s">
        <v>567</v>
      </c>
      <c r="K391" s="426" t="s">
        <v>91</v>
      </c>
    </row>
    <row r="392" spans="1:11" ht="15" x14ac:dyDescent="0.2">
      <c r="A392" s="1">
        <v>20160108</v>
      </c>
      <c r="B392" s="426" t="s">
        <v>297</v>
      </c>
      <c r="C392" s="427">
        <v>6736281221</v>
      </c>
      <c r="D392" s="427" t="s">
        <v>493</v>
      </c>
      <c r="E392" s="428">
        <v>200000</v>
      </c>
      <c r="F392" s="429">
        <v>42541</v>
      </c>
      <c r="G392" s="433">
        <v>2016</v>
      </c>
      <c r="H392" s="432" t="s">
        <v>114</v>
      </c>
      <c r="I392" s="426" t="s">
        <v>115</v>
      </c>
      <c r="J392" s="426" t="s">
        <v>115</v>
      </c>
      <c r="K392" s="426" t="s">
        <v>69</v>
      </c>
    </row>
    <row r="393" spans="1:11" ht="30" x14ac:dyDescent="0.2">
      <c r="A393" s="1">
        <v>20160109</v>
      </c>
      <c r="B393" s="426" t="s">
        <v>233</v>
      </c>
      <c r="C393" s="427">
        <v>622221486</v>
      </c>
      <c r="D393" s="427" t="s">
        <v>234</v>
      </c>
      <c r="E393" s="428">
        <v>199111.85</v>
      </c>
      <c r="F393" s="429">
        <v>42541</v>
      </c>
      <c r="G393" s="433">
        <v>2016</v>
      </c>
      <c r="H393" s="432" t="s">
        <v>568</v>
      </c>
      <c r="I393" s="426" t="s">
        <v>569</v>
      </c>
      <c r="J393" s="426" t="s">
        <v>569</v>
      </c>
      <c r="K393" s="426" t="s">
        <v>570</v>
      </c>
    </row>
    <row r="394" spans="1:11" ht="15" x14ac:dyDescent="0.2">
      <c r="A394" s="1">
        <v>20160110</v>
      </c>
      <c r="B394" s="426" t="s">
        <v>600</v>
      </c>
      <c r="C394" s="427">
        <v>69934239817</v>
      </c>
      <c r="D394" s="427" t="s">
        <v>601</v>
      </c>
      <c r="E394" s="428">
        <v>6000</v>
      </c>
      <c r="F394" s="429">
        <v>42583</v>
      </c>
      <c r="G394" s="433">
        <v>2016</v>
      </c>
      <c r="H394" s="432" t="s">
        <v>573</v>
      </c>
      <c r="I394" s="426" t="s">
        <v>574</v>
      </c>
      <c r="J394" s="426" t="s">
        <v>574</v>
      </c>
      <c r="K394" s="426" t="s">
        <v>575</v>
      </c>
    </row>
    <row r="395" spans="1:11" ht="15" x14ac:dyDescent="0.2">
      <c r="A395" s="1">
        <v>20160111</v>
      </c>
      <c r="B395" s="426" t="s">
        <v>571</v>
      </c>
      <c r="C395" s="427">
        <v>699667113</v>
      </c>
      <c r="D395" s="427" t="s">
        <v>572</v>
      </c>
      <c r="E395" s="428">
        <v>17296.43</v>
      </c>
      <c r="F395" s="429">
        <v>42552</v>
      </c>
      <c r="G395" s="433">
        <v>2016</v>
      </c>
      <c r="H395" s="432" t="s">
        <v>573</v>
      </c>
      <c r="I395" s="426" t="s">
        <v>574</v>
      </c>
      <c r="J395" s="426" t="s">
        <v>574</v>
      </c>
      <c r="K395" s="426" t="s">
        <v>575</v>
      </c>
    </row>
    <row r="396" spans="1:11" ht="30" x14ac:dyDescent="0.2">
      <c r="A396" s="1">
        <v>20160115</v>
      </c>
      <c r="B396" s="426" t="s">
        <v>488</v>
      </c>
      <c r="C396" s="427">
        <v>625883285</v>
      </c>
      <c r="D396" s="427" t="s">
        <v>489</v>
      </c>
      <c r="E396" s="428">
        <v>79696.61</v>
      </c>
      <c r="F396" s="429">
        <v>42577</v>
      </c>
      <c r="G396" s="433">
        <v>2016</v>
      </c>
      <c r="H396" s="432" t="s">
        <v>585</v>
      </c>
      <c r="I396" s="426" t="s">
        <v>586</v>
      </c>
      <c r="J396" s="426" t="s">
        <v>586</v>
      </c>
      <c r="K396" s="426" t="s">
        <v>587</v>
      </c>
    </row>
    <row r="397" spans="1:11" ht="15" x14ac:dyDescent="0.2">
      <c r="A397" s="1">
        <v>20160116</v>
      </c>
      <c r="B397" s="426" t="s">
        <v>432</v>
      </c>
      <c r="C397" s="427">
        <v>69929887372</v>
      </c>
      <c r="D397" s="427" t="s">
        <v>433</v>
      </c>
      <c r="E397" s="428">
        <v>38990.29</v>
      </c>
      <c r="F397" s="429">
        <v>42600</v>
      </c>
      <c r="G397" s="433">
        <v>2016</v>
      </c>
      <c r="H397" s="432" t="s">
        <v>573</v>
      </c>
      <c r="I397" s="426" t="s">
        <v>574</v>
      </c>
      <c r="J397" s="426" t="s">
        <v>574</v>
      </c>
      <c r="K397" s="426" t="s">
        <v>575</v>
      </c>
    </row>
    <row r="398" spans="1:11" ht="30" x14ac:dyDescent="0.2">
      <c r="A398" s="1">
        <v>20160117</v>
      </c>
      <c r="B398" s="426" t="s">
        <v>550</v>
      </c>
      <c r="C398" s="427">
        <v>6721963421</v>
      </c>
      <c r="D398" s="427" t="s">
        <v>551</v>
      </c>
      <c r="E398" s="428">
        <v>113611.86</v>
      </c>
      <c r="F398" s="429">
        <v>42557</v>
      </c>
      <c r="G398" s="433">
        <v>2016</v>
      </c>
      <c r="H398" s="432" t="s">
        <v>578</v>
      </c>
      <c r="I398" s="426" t="s">
        <v>579</v>
      </c>
      <c r="J398" s="426" t="s">
        <v>579</v>
      </c>
      <c r="K398" s="426" t="s">
        <v>580</v>
      </c>
    </row>
    <row r="399" spans="1:11" ht="15" x14ac:dyDescent="0.2">
      <c r="A399" s="1">
        <v>20160118</v>
      </c>
      <c r="B399" s="426" t="s">
        <v>432</v>
      </c>
      <c r="C399" s="427">
        <v>69929887372</v>
      </c>
      <c r="D399" s="427" t="s">
        <v>433</v>
      </c>
      <c r="E399" s="428">
        <v>24772.07</v>
      </c>
      <c r="F399" s="429">
        <v>42599</v>
      </c>
      <c r="G399" s="433">
        <v>2016</v>
      </c>
      <c r="H399" s="432" t="s">
        <v>610</v>
      </c>
      <c r="I399" s="426" t="s">
        <v>611</v>
      </c>
      <c r="J399" s="426" t="s">
        <v>611</v>
      </c>
      <c r="K399" s="426" t="s">
        <v>575</v>
      </c>
    </row>
    <row r="400" spans="1:11" ht="15" x14ac:dyDescent="0.2">
      <c r="A400" s="1">
        <v>20160119</v>
      </c>
      <c r="B400" s="426" t="s">
        <v>432</v>
      </c>
      <c r="C400" s="427">
        <v>69929887372</v>
      </c>
      <c r="D400" s="427" t="s">
        <v>433</v>
      </c>
      <c r="E400" s="428">
        <v>31945.87</v>
      </c>
      <c r="F400" s="429">
        <v>42599</v>
      </c>
      <c r="G400" s="433">
        <v>2016</v>
      </c>
      <c r="H400" s="432" t="s">
        <v>612</v>
      </c>
      <c r="I400" s="426" t="s">
        <v>613</v>
      </c>
      <c r="J400" s="426" t="s">
        <v>613</v>
      </c>
      <c r="K400" s="426" t="s">
        <v>575</v>
      </c>
    </row>
    <row r="401" spans="1:11" ht="30" x14ac:dyDescent="0.2">
      <c r="A401" s="1">
        <v>20160121</v>
      </c>
      <c r="B401" s="426" t="s">
        <v>233</v>
      </c>
      <c r="C401" s="427">
        <v>622221486</v>
      </c>
      <c r="D401" s="427" t="s">
        <v>234</v>
      </c>
      <c r="E401" s="428">
        <v>150000</v>
      </c>
      <c r="F401" s="429">
        <v>42580</v>
      </c>
      <c r="G401" s="433">
        <v>2016</v>
      </c>
      <c r="H401" s="432" t="s">
        <v>598</v>
      </c>
      <c r="I401" s="426" t="s">
        <v>599</v>
      </c>
      <c r="J401" s="426" t="s">
        <v>599</v>
      </c>
      <c r="K401" s="426" t="s">
        <v>227</v>
      </c>
    </row>
    <row r="402" spans="1:11" ht="15" x14ac:dyDescent="0.2">
      <c r="A402" s="1">
        <v>20160122</v>
      </c>
      <c r="B402" s="426" t="s">
        <v>608</v>
      </c>
      <c r="C402" s="427">
        <v>44831148189</v>
      </c>
      <c r="D402" s="427" t="s">
        <v>609</v>
      </c>
      <c r="E402" s="428">
        <v>124000</v>
      </c>
      <c r="F402" s="429">
        <v>42593</v>
      </c>
      <c r="G402" s="433">
        <v>2016</v>
      </c>
      <c r="H402" s="432" t="s">
        <v>605</v>
      </c>
      <c r="I402" s="426" t="s">
        <v>606</v>
      </c>
      <c r="J402" s="426" t="s">
        <v>606</v>
      </c>
      <c r="K402" s="426" t="s">
        <v>607</v>
      </c>
    </row>
    <row r="403" spans="1:11" ht="15" x14ac:dyDescent="0.2">
      <c r="A403" s="1">
        <v>20160123</v>
      </c>
      <c r="B403" s="426" t="s">
        <v>602</v>
      </c>
      <c r="C403" s="427">
        <v>1535183945</v>
      </c>
      <c r="D403" s="427" t="s">
        <v>604</v>
      </c>
      <c r="E403" s="428">
        <v>15000</v>
      </c>
      <c r="F403" s="429">
        <v>42591</v>
      </c>
      <c r="G403" s="433">
        <v>2016</v>
      </c>
      <c r="H403" s="432" t="s">
        <v>605</v>
      </c>
      <c r="I403" s="426" t="s">
        <v>606</v>
      </c>
      <c r="J403" s="426" t="s">
        <v>606</v>
      </c>
      <c r="K403" s="426" t="s">
        <v>607</v>
      </c>
    </row>
    <row r="404" spans="1:11" ht="15" x14ac:dyDescent="0.2">
      <c r="A404" s="1">
        <v>20160124</v>
      </c>
      <c r="B404" s="426" t="s">
        <v>614</v>
      </c>
      <c r="C404" s="427">
        <v>15389811159</v>
      </c>
      <c r="D404" s="427" t="s">
        <v>615</v>
      </c>
      <c r="E404" s="428">
        <v>2975.73</v>
      </c>
      <c r="F404" s="429">
        <v>42599</v>
      </c>
      <c r="G404" s="433">
        <v>2016</v>
      </c>
      <c r="H404" s="432" t="s">
        <v>605</v>
      </c>
      <c r="I404" s="426" t="s">
        <v>606</v>
      </c>
      <c r="J404" s="426" t="s">
        <v>606</v>
      </c>
      <c r="K404" s="426" t="s">
        <v>607</v>
      </c>
    </row>
    <row r="405" spans="1:11" ht="15" x14ac:dyDescent="0.2">
      <c r="A405" s="1">
        <v>20160125</v>
      </c>
      <c r="B405" s="426" t="s">
        <v>13</v>
      </c>
      <c r="C405" s="427">
        <v>567947729</v>
      </c>
      <c r="D405" s="427" t="s">
        <v>53</v>
      </c>
      <c r="E405" s="428">
        <v>11000</v>
      </c>
      <c r="F405" s="429">
        <v>42573</v>
      </c>
      <c r="G405" s="433">
        <v>2016</v>
      </c>
      <c r="H405" s="432" t="s">
        <v>581</v>
      </c>
      <c r="I405" s="426" t="s">
        <v>582</v>
      </c>
      <c r="J405" s="426" t="s">
        <v>582</v>
      </c>
      <c r="K405" s="426" t="s">
        <v>371</v>
      </c>
    </row>
    <row r="406" spans="1:11" ht="15" x14ac:dyDescent="0.2">
      <c r="A406" s="1">
        <v>20160126</v>
      </c>
      <c r="B406" s="426" t="s">
        <v>13</v>
      </c>
      <c r="C406" s="427">
        <v>367947333</v>
      </c>
      <c r="D406" s="427" t="s">
        <v>54</v>
      </c>
      <c r="E406" s="428">
        <v>100000</v>
      </c>
      <c r="F406" s="429">
        <v>42573</v>
      </c>
      <c r="G406" s="433">
        <v>2016</v>
      </c>
      <c r="H406" s="432" t="s">
        <v>581</v>
      </c>
      <c r="I406" s="426" t="s">
        <v>582</v>
      </c>
      <c r="J406" s="426" t="s">
        <v>582</v>
      </c>
      <c r="K406" s="426" t="s">
        <v>371</v>
      </c>
    </row>
    <row r="407" spans="1:11" ht="15" x14ac:dyDescent="0.2">
      <c r="A407" s="1">
        <v>20160127</v>
      </c>
      <c r="B407" s="426" t="s">
        <v>13</v>
      </c>
      <c r="C407" s="427">
        <v>22394711</v>
      </c>
      <c r="D407" s="427" t="s">
        <v>32</v>
      </c>
      <c r="E407" s="428">
        <v>3519.19</v>
      </c>
      <c r="F407" s="429">
        <v>42573</v>
      </c>
      <c r="G407" s="433">
        <v>2016</v>
      </c>
      <c r="H407" s="432" t="s">
        <v>581</v>
      </c>
      <c r="I407" s="426" t="s">
        <v>582</v>
      </c>
      <c r="J407" s="426" t="s">
        <v>582</v>
      </c>
      <c r="K407" s="426" t="s">
        <v>371</v>
      </c>
    </row>
    <row r="408" spans="1:11" ht="15" x14ac:dyDescent="0.2">
      <c r="A408" s="1">
        <v>20160128</v>
      </c>
      <c r="B408" s="426" t="s">
        <v>13</v>
      </c>
      <c r="C408" s="427">
        <v>3629471372</v>
      </c>
      <c r="D408" s="427" t="s">
        <v>14</v>
      </c>
      <c r="E408" s="428">
        <v>70000</v>
      </c>
      <c r="F408" s="429">
        <v>42573</v>
      </c>
      <c r="G408" s="433">
        <v>2016</v>
      </c>
      <c r="H408" s="432" t="s">
        <v>581</v>
      </c>
      <c r="I408" s="426" t="s">
        <v>582</v>
      </c>
      <c r="J408" s="426" t="s">
        <v>582</v>
      </c>
      <c r="K408" s="426" t="s">
        <v>371</v>
      </c>
    </row>
    <row r="409" spans="1:11" ht="15" x14ac:dyDescent="0.2">
      <c r="A409" s="1">
        <v>20160129</v>
      </c>
      <c r="B409" s="426" t="s">
        <v>13</v>
      </c>
      <c r="C409" s="427">
        <v>629471974</v>
      </c>
      <c r="D409" s="427" t="s">
        <v>28</v>
      </c>
      <c r="E409" s="428">
        <v>5000</v>
      </c>
      <c r="F409" s="429">
        <v>42573</v>
      </c>
      <c r="G409" s="433">
        <v>2016</v>
      </c>
      <c r="H409" s="432" t="s">
        <v>581</v>
      </c>
      <c r="I409" s="426" t="s">
        <v>582</v>
      </c>
      <c r="J409" s="426" t="s">
        <v>582</v>
      </c>
      <c r="K409" s="426" t="s">
        <v>371</v>
      </c>
    </row>
    <row r="410" spans="1:11" ht="15" x14ac:dyDescent="0.2">
      <c r="A410" s="1">
        <v>20160130</v>
      </c>
      <c r="B410" s="426" t="s">
        <v>13</v>
      </c>
      <c r="C410" s="427">
        <v>62947523</v>
      </c>
      <c r="D410" s="427" t="s">
        <v>30</v>
      </c>
      <c r="E410" s="428">
        <v>2575.69</v>
      </c>
      <c r="F410" s="429">
        <v>42573</v>
      </c>
      <c r="G410" s="433">
        <v>2016</v>
      </c>
      <c r="H410" s="432" t="s">
        <v>581</v>
      </c>
      <c r="I410" s="426" t="s">
        <v>582</v>
      </c>
      <c r="J410" s="426" t="s">
        <v>582</v>
      </c>
      <c r="K410" s="426" t="s">
        <v>371</v>
      </c>
    </row>
    <row r="411" spans="1:11" ht="15" x14ac:dyDescent="0.2">
      <c r="A411" s="1">
        <v>20160131</v>
      </c>
      <c r="B411" s="426" t="s">
        <v>13</v>
      </c>
      <c r="C411" s="427">
        <v>567947729</v>
      </c>
      <c r="D411" s="427" t="s">
        <v>53</v>
      </c>
      <c r="E411" s="428">
        <v>8686.2099999999991</v>
      </c>
      <c r="F411" s="429">
        <v>42573</v>
      </c>
      <c r="G411" s="433">
        <v>2016</v>
      </c>
      <c r="H411" s="432" t="s">
        <v>583</v>
      </c>
      <c r="I411" s="426" t="s">
        <v>584</v>
      </c>
      <c r="J411" s="426" t="s">
        <v>584</v>
      </c>
      <c r="K411" s="426" t="s">
        <v>371</v>
      </c>
    </row>
    <row r="412" spans="1:11" ht="15" x14ac:dyDescent="0.2">
      <c r="A412" s="1">
        <v>20160132</v>
      </c>
      <c r="B412" s="426" t="s">
        <v>13</v>
      </c>
      <c r="C412" s="427">
        <v>367947333</v>
      </c>
      <c r="D412" s="427" t="s">
        <v>54</v>
      </c>
      <c r="E412" s="428">
        <v>2336.16</v>
      </c>
      <c r="F412" s="429">
        <v>42573</v>
      </c>
      <c r="G412" s="433">
        <v>2016</v>
      </c>
      <c r="H412" s="432" t="s">
        <v>583</v>
      </c>
      <c r="I412" s="426" t="s">
        <v>584</v>
      </c>
      <c r="J412" s="426" t="s">
        <v>584</v>
      </c>
      <c r="K412" s="426" t="s">
        <v>371</v>
      </c>
    </row>
    <row r="413" spans="1:11" ht="15" x14ac:dyDescent="0.2">
      <c r="A413" s="1">
        <v>20160133</v>
      </c>
      <c r="B413" s="426" t="s">
        <v>13</v>
      </c>
      <c r="C413" s="427">
        <v>525947653</v>
      </c>
      <c r="D413" s="427" t="s">
        <v>31</v>
      </c>
      <c r="E413" s="428">
        <v>3000</v>
      </c>
      <c r="F413" s="429">
        <v>42573</v>
      </c>
      <c r="G413" s="433">
        <v>2016</v>
      </c>
      <c r="H413" s="432" t="s">
        <v>583</v>
      </c>
      <c r="I413" s="426" t="s">
        <v>584</v>
      </c>
      <c r="J413" s="426" t="s">
        <v>584</v>
      </c>
      <c r="K413" s="426" t="s">
        <v>371</v>
      </c>
    </row>
    <row r="414" spans="1:11" ht="15" x14ac:dyDescent="0.2">
      <c r="A414" s="1">
        <v>20160134</v>
      </c>
      <c r="B414" s="426" t="s">
        <v>13</v>
      </c>
      <c r="C414" s="427">
        <v>22394711</v>
      </c>
      <c r="D414" s="427" t="s">
        <v>32</v>
      </c>
      <c r="E414" s="428">
        <v>5200</v>
      </c>
      <c r="F414" s="429">
        <v>42573</v>
      </c>
      <c r="G414" s="433">
        <v>2016</v>
      </c>
      <c r="H414" s="432" t="s">
        <v>583</v>
      </c>
      <c r="I414" s="426" t="s">
        <v>584</v>
      </c>
      <c r="J414" s="426" t="s">
        <v>584</v>
      </c>
      <c r="K414" s="426" t="s">
        <v>371</v>
      </c>
    </row>
    <row r="415" spans="1:11" ht="15" x14ac:dyDescent="0.2">
      <c r="A415" s="1">
        <v>20160135</v>
      </c>
      <c r="B415" s="426" t="s">
        <v>13</v>
      </c>
      <c r="C415" s="427">
        <v>3629471372</v>
      </c>
      <c r="D415" s="427" t="s">
        <v>14</v>
      </c>
      <c r="E415" s="428">
        <v>163830.20000000001</v>
      </c>
      <c r="F415" s="429">
        <v>42573</v>
      </c>
      <c r="G415" s="433">
        <v>2016</v>
      </c>
      <c r="H415" s="432" t="s">
        <v>583</v>
      </c>
      <c r="I415" s="426" t="s">
        <v>584</v>
      </c>
      <c r="J415" s="426" t="s">
        <v>584</v>
      </c>
      <c r="K415" s="426" t="s">
        <v>371</v>
      </c>
    </row>
    <row r="416" spans="1:11" ht="15" x14ac:dyDescent="0.2">
      <c r="A416" s="1">
        <v>20160136</v>
      </c>
      <c r="B416" s="426" t="s">
        <v>13</v>
      </c>
      <c r="C416" s="427">
        <v>62947523</v>
      </c>
      <c r="D416" s="427" t="s">
        <v>30</v>
      </c>
      <c r="E416" s="428">
        <v>1624.31</v>
      </c>
      <c r="F416" s="429">
        <v>42573</v>
      </c>
      <c r="G416" s="433">
        <v>2016</v>
      </c>
      <c r="H416" s="432" t="s">
        <v>583</v>
      </c>
      <c r="I416" s="426" t="s">
        <v>584</v>
      </c>
      <c r="J416" s="426" t="s">
        <v>584</v>
      </c>
      <c r="K416" s="426" t="s">
        <v>371</v>
      </c>
    </row>
    <row r="417" spans="1:11" ht="15" x14ac:dyDescent="0.2">
      <c r="A417" s="1">
        <v>20160137</v>
      </c>
      <c r="B417" s="426" t="s">
        <v>13</v>
      </c>
      <c r="C417" s="427">
        <v>629471974</v>
      </c>
      <c r="D417" s="427" t="s">
        <v>28</v>
      </c>
      <c r="E417" s="428">
        <v>5000</v>
      </c>
      <c r="F417" s="429">
        <v>42573</v>
      </c>
      <c r="G417" s="433">
        <v>2016</v>
      </c>
      <c r="H417" s="432" t="s">
        <v>583</v>
      </c>
      <c r="I417" s="426" t="s">
        <v>584</v>
      </c>
      <c r="J417" s="426" t="s">
        <v>584</v>
      </c>
      <c r="K417" s="426" t="s">
        <v>371</v>
      </c>
    </row>
    <row r="418" spans="1:11" ht="30" x14ac:dyDescent="0.2">
      <c r="A418" s="1">
        <v>20160139</v>
      </c>
      <c r="B418" s="426" t="s">
        <v>588</v>
      </c>
      <c r="C418" s="427">
        <v>54627412714</v>
      </c>
      <c r="D418" s="427" t="s">
        <v>590</v>
      </c>
      <c r="E418" s="428">
        <v>150000</v>
      </c>
      <c r="F418" s="429">
        <v>42578</v>
      </c>
      <c r="G418" s="433">
        <v>2016</v>
      </c>
      <c r="H418" s="432" t="s">
        <v>591</v>
      </c>
      <c r="I418" s="426" t="s">
        <v>592</v>
      </c>
      <c r="J418" s="426" t="s">
        <v>592</v>
      </c>
      <c r="K418" s="426" t="s">
        <v>593</v>
      </c>
    </row>
    <row r="419" spans="1:11" ht="30" x14ac:dyDescent="0.2">
      <c r="A419" s="1">
        <v>20160142</v>
      </c>
      <c r="B419" s="426" t="s">
        <v>630</v>
      </c>
      <c r="C419" s="427">
        <v>1826195</v>
      </c>
      <c r="D419" s="427" t="s">
        <v>631</v>
      </c>
      <c r="E419" s="428">
        <v>50000</v>
      </c>
      <c r="F419" s="429">
        <v>42605</v>
      </c>
      <c r="G419" s="433">
        <v>2016</v>
      </c>
      <c r="H419" s="432" t="s">
        <v>632</v>
      </c>
      <c r="I419" s="426" t="s">
        <v>633</v>
      </c>
      <c r="J419" s="426" t="s">
        <v>633</v>
      </c>
      <c r="K419" s="426" t="s">
        <v>634</v>
      </c>
    </row>
    <row r="420" spans="1:11" ht="15" x14ac:dyDescent="0.2">
      <c r="A420" s="1">
        <v>20160143</v>
      </c>
      <c r="B420" s="426" t="s">
        <v>105</v>
      </c>
      <c r="C420" s="427">
        <v>12315478</v>
      </c>
      <c r="D420" s="427" t="s">
        <v>106</v>
      </c>
      <c r="E420" s="428">
        <v>198538.35</v>
      </c>
      <c r="F420" s="429">
        <v>42607</v>
      </c>
      <c r="G420" s="433">
        <v>2016</v>
      </c>
      <c r="H420" s="432" t="s">
        <v>635</v>
      </c>
      <c r="I420" s="426" t="s">
        <v>636</v>
      </c>
      <c r="J420" s="426" t="s">
        <v>636</v>
      </c>
      <c r="K420" s="426" t="s">
        <v>109</v>
      </c>
    </row>
    <row r="421" spans="1:11" ht="15" x14ac:dyDescent="0.2">
      <c r="A421" s="1">
        <v>20160144</v>
      </c>
      <c r="B421" s="426" t="s">
        <v>105</v>
      </c>
      <c r="C421" s="427">
        <v>12315478</v>
      </c>
      <c r="D421" s="427" t="s">
        <v>106</v>
      </c>
      <c r="E421" s="428">
        <v>178901.55</v>
      </c>
      <c r="F421" s="429">
        <v>42607</v>
      </c>
      <c r="G421" s="433">
        <v>2016</v>
      </c>
      <c r="H421" s="432" t="s">
        <v>637</v>
      </c>
      <c r="I421" s="426" t="s">
        <v>638</v>
      </c>
      <c r="J421" s="426" t="s">
        <v>638</v>
      </c>
      <c r="K421" s="426" t="s">
        <v>109</v>
      </c>
    </row>
    <row r="422" spans="1:11" ht="15" x14ac:dyDescent="0.2">
      <c r="A422" s="1">
        <v>20160145</v>
      </c>
      <c r="B422" s="426" t="s">
        <v>105</v>
      </c>
      <c r="C422" s="427">
        <v>12315478</v>
      </c>
      <c r="D422" s="427" t="s">
        <v>106</v>
      </c>
      <c r="E422" s="428">
        <v>166779</v>
      </c>
      <c r="F422" s="429">
        <v>42607</v>
      </c>
      <c r="G422" s="433">
        <v>2016</v>
      </c>
      <c r="H422" s="432" t="s">
        <v>639</v>
      </c>
      <c r="I422" s="426" t="s">
        <v>640</v>
      </c>
      <c r="J422" s="426" t="s">
        <v>640</v>
      </c>
      <c r="K422" s="426" t="s">
        <v>109</v>
      </c>
    </row>
    <row r="423" spans="1:11" ht="15" x14ac:dyDescent="0.2">
      <c r="A423" s="1">
        <v>20160146</v>
      </c>
      <c r="B423" s="426" t="s">
        <v>618</v>
      </c>
      <c r="C423" s="427">
        <v>19467582769</v>
      </c>
      <c r="D423" s="427" t="s">
        <v>619</v>
      </c>
      <c r="E423" s="428">
        <v>24595.599999999999</v>
      </c>
      <c r="F423" s="429">
        <v>42600</v>
      </c>
      <c r="G423" s="433">
        <v>2016</v>
      </c>
      <c r="H423" s="432" t="s">
        <v>525</v>
      </c>
      <c r="I423" s="426" t="s">
        <v>526</v>
      </c>
      <c r="J423" s="426" t="s">
        <v>526</v>
      </c>
      <c r="K423" s="426" t="s">
        <v>60</v>
      </c>
    </row>
    <row r="424" spans="1:11" ht="15" x14ac:dyDescent="0.2">
      <c r="A424" s="1">
        <v>20160147</v>
      </c>
      <c r="B424" s="426" t="s">
        <v>643</v>
      </c>
      <c r="C424" s="427">
        <v>17839877</v>
      </c>
      <c r="D424" s="427" t="s">
        <v>644</v>
      </c>
      <c r="E424" s="428">
        <v>24000</v>
      </c>
      <c r="F424" s="429">
        <v>42619</v>
      </c>
      <c r="G424" s="433">
        <v>2016</v>
      </c>
      <c r="H424" s="432" t="s">
        <v>573</v>
      </c>
      <c r="I424" s="426" t="s">
        <v>574</v>
      </c>
      <c r="J424" s="426" t="s">
        <v>574</v>
      </c>
      <c r="K424" s="426" t="s">
        <v>575</v>
      </c>
    </row>
    <row r="425" spans="1:11" ht="15" x14ac:dyDescent="0.2">
      <c r="A425" s="1">
        <v>20160148</v>
      </c>
      <c r="B425" s="426" t="s">
        <v>374</v>
      </c>
      <c r="C425" s="427">
        <v>712161316</v>
      </c>
      <c r="D425" s="427" t="s">
        <v>375</v>
      </c>
      <c r="E425" s="428">
        <v>193089.95</v>
      </c>
      <c r="F425" s="429">
        <v>42599</v>
      </c>
      <c r="G425" s="433">
        <v>2016</v>
      </c>
      <c r="H425" s="432" t="s">
        <v>616</v>
      </c>
      <c r="I425" s="426" t="s">
        <v>617</v>
      </c>
      <c r="J425" s="426" t="s">
        <v>617</v>
      </c>
      <c r="K425" s="426" t="s">
        <v>378</v>
      </c>
    </row>
    <row r="426" spans="1:11" ht="15" x14ac:dyDescent="0.2">
      <c r="A426" s="1">
        <v>20160149</v>
      </c>
      <c r="B426" s="426" t="s">
        <v>313</v>
      </c>
      <c r="C426" s="427">
        <v>72989451</v>
      </c>
      <c r="D426" s="427" t="s">
        <v>314</v>
      </c>
      <c r="E426" s="428">
        <v>84532.1</v>
      </c>
      <c r="F426" s="429">
        <v>42599</v>
      </c>
      <c r="G426" s="433">
        <v>2016</v>
      </c>
      <c r="H426" s="432" t="s">
        <v>511</v>
      </c>
      <c r="I426" s="426" t="s">
        <v>512</v>
      </c>
      <c r="J426" s="426" t="s">
        <v>512</v>
      </c>
      <c r="K426" s="426" t="s">
        <v>513</v>
      </c>
    </row>
    <row r="427" spans="1:11" ht="15" x14ac:dyDescent="0.2">
      <c r="A427" s="1">
        <v>20160150</v>
      </c>
      <c r="B427" s="426" t="s">
        <v>625</v>
      </c>
      <c r="C427" s="427">
        <v>623791337</v>
      </c>
      <c r="D427" s="427" t="s">
        <v>626</v>
      </c>
      <c r="E427" s="428">
        <v>46482.6</v>
      </c>
      <c r="F427" s="429">
        <v>42604</v>
      </c>
      <c r="G427" s="433">
        <v>2016</v>
      </c>
      <c r="H427" s="432" t="s">
        <v>627</v>
      </c>
      <c r="I427" s="426" t="s">
        <v>628</v>
      </c>
      <c r="J427" s="426" t="s">
        <v>628</v>
      </c>
      <c r="K427" s="426" t="s">
        <v>629</v>
      </c>
    </row>
    <row r="428" spans="1:11" ht="15" x14ac:dyDescent="0.2">
      <c r="A428" s="1">
        <v>20160151</v>
      </c>
      <c r="B428" s="426" t="s">
        <v>620</v>
      </c>
      <c r="C428" s="427">
        <v>56968827179</v>
      </c>
      <c r="D428" s="427" t="s">
        <v>621</v>
      </c>
      <c r="E428" s="428">
        <v>53513.89</v>
      </c>
      <c r="F428" s="429">
        <v>42600</v>
      </c>
      <c r="G428" s="433">
        <v>2016</v>
      </c>
      <c r="H428" s="432" t="s">
        <v>622</v>
      </c>
      <c r="I428" s="426" t="s">
        <v>623</v>
      </c>
      <c r="J428" s="426" t="s">
        <v>623</v>
      </c>
      <c r="K428" s="426" t="s">
        <v>624</v>
      </c>
    </row>
    <row r="429" spans="1:11" ht="30" x14ac:dyDescent="0.2">
      <c r="A429" s="1">
        <v>20160152</v>
      </c>
      <c r="B429" s="426" t="s">
        <v>233</v>
      </c>
      <c r="C429" s="427">
        <v>622221486</v>
      </c>
      <c r="D429" s="427" t="s">
        <v>234</v>
      </c>
      <c r="E429" s="428">
        <v>199559.38</v>
      </c>
      <c r="F429" s="429">
        <v>42611</v>
      </c>
      <c r="G429" s="433">
        <v>2016</v>
      </c>
      <c r="H429" s="432" t="s">
        <v>641</v>
      </c>
      <c r="I429" s="426" t="s">
        <v>642</v>
      </c>
      <c r="J429" s="426" t="s">
        <v>642</v>
      </c>
      <c r="K429" s="426" t="s">
        <v>60</v>
      </c>
    </row>
    <row r="430" spans="1:11" ht="15" x14ac:dyDescent="0.2">
      <c r="A430" s="1">
        <v>20160153</v>
      </c>
      <c r="B430" s="426" t="s">
        <v>432</v>
      </c>
      <c r="C430" s="427">
        <v>69929887372</v>
      </c>
      <c r="D430" s="427" t="s">
        <v>433</v>
      </c>
      <c r="E430" s="428">
        <v>99088.29</v>
      </c>
      <c r="F430" s="429">
        <v>42619</v>
      </c>
      <c r="G430" s="433">
        <v>2016</v>
      </c>
      <c r="H430" s="432" t="s">
        <v>610</v>
      </c>
      <c r="I430" s="426" t="s">
        <v>611</v>
      </c>
      <c r="J430" s="426" t="s">
        <v>611</v>
      </c>
      <c r="K430" s="426" t="s">
        <v>575</v>
      </c>
    </row>
    <row r="431" spans="1:11" ht="30" x14ac:dyDescent="0.2">
      <c r="A431" s="1">
        <v>20160156</v>
      </c>
      <c r="B431" s="426" t="s">
        <v>13</v>
      </c>
      <c r="C431" s="427">
        <v>729471283</v>
      </c>
      <c r="D431" s="427" t="s">
        <v>25</v>
      </c>
      <c r="E431" s="428">
        <v>3668.54</v>
      </c>
      <c r="F431" s="429">
        <v>42628</v>
      </c>
      <c r="G431" s="433">
        <v>2016</v>
      </c>
      <c r="H431" s="432" t="s">
        <v>645</v>
      </c>
      <c r="I431" s="426" t="s">
        <v>646</v>
      </c>
      <c r="J431" s="426" t="s">
        <v>646</v>
      </c>
      <c r="K431" s="426" t="s">
        <v>18</v>
      </c>
    </row>
    <row r="432" spans="1:11" ht="30" x14ac:dyDescent="0.2">
      <c r="A432" s="1">
        <v>20160157</v>
      </c>
      <c r="B432" s="426" t="s">
        <v>13</v>
      </c>
      <c r="C432" s="427">
        <v>62947498</v>
      </c>
      <c r="D432" s="427" t="s">
        <v>29</v>
      </c>
      <c r="E432" s="428">
        <v>1428.91</v>
      </c>
      <c r="F432" s="429">
        <v>42628</v>
      </c>
      <c r="G432" s="433">
        <v>2016</v>
      </c>
      <c r="H432" s="432" t="s">
        <v>645</v>
      </c>
      <c r="I432" s="426" t="s">
        <v>646</v>
      </c>
      <c r="J432" s="426" t="s">
        <v>646</v>
      </c>
      <c r="K432" s="426" t="s">
        <v>18</v>
      </c>
    </row>
    <row r="433" spans="1:11" ht="30" x14ac:dyDescent="0.2">
      <c r="A433" s="1">
        <v>20160158</v>
      </c>
      <c r="B433" s="426" t="s">
        <v>13</v>
      </c>
      <c r="C433" s="427">
        <v>525947653</v>
      </c>
      <c r="D433" s="427" t="s">
        <v>31</v>
      </c>
      <c r="E433" s="428">
        <v>3351.55</v>
      </c>
      <c r="F433" s="429">
        <v>42628</v>
      </c>
      <c r="G433" s="433">
        <v>2016</v>
      </c>
      <c r="H433" s="432" t="s">
        <v>645</v>
      </c>
      <c r="I433" s="426" t="s">
        <v>646</v>
      </c>
      <c r="J433" s="426" t="s">
        <v>646</v>
      </c>
      <c r="K433" s="426" t="s">
        <v>18</v>
      </c>
    </row>
    <row r="434" spans="1:11" ht="30" x14ac:dyDescent="0.2">
      <c r="A434" s="1">
        <v>20160159</v>
      </c>
      <c r="B434" s="426" t="s">
        <v>13</v>
      </c>
      <c r="C434" s="427">
        <v>22394711</v>
      </c>
      <c r="D434" s="427" t="s">
        <v>32</v>
      </c>
      <c r="E434" s="428">
        <v>5369.63</v>
      </c>
      <c r="F434" s="429">
        <v>42629</v>
      </c>
      <c r="G434" s="433">
        <v>2016</v>
      </c>
      <c r="H434" s="432" t="s">
        <v>645</v>
      </c>
      <c r="I434" s="426" t="s">
        <v>646</v>
      </c>
      <c r="J434" s="426" t="s">
        <v>646</v>
      </c>
      <c r="K434" s="426" t="s">
        <v>18</v>
      </c>
    </row>
    <row r="435" spans="1:11" ht="30" x14ac:dyDescent="0.2">
      <c r="A435" s="1">
        <v>20160160</v>
      </c>
      <c r="B435" s="426" t="s">
        <v>13</v>
      </c>
      <c r="C435" s="427">
        <v>62947523</v>
      </c>
      <c r="D435" s="427" t="s">
        <v>30</v>
      </c>
      <c r="E435" s="428">
        <v>2302.71</v>
      </c>
      <c r="F435" s="429">
        <v>42625</v>
      </c>
      <c r="G435" s="433">
        <v>2016</v>
      </c>
      <c r="H435" s="432" t="s">
        <v>645</v>
      </c>
      <c r="I435" s="426" t="s">
        <v>646</v>
      </c>
      <c r="J435" s="426" t="s">
        <v>646</v>
      </c>
      <c r="K435" s="426" t="s">
        <v>18</v>
      </c>
    </row>
    <row r="436" spans="1:11" ht="30" x14ac:dyDescent="0.2">
      <c r="A436" s="1">
        <v>20160161</v>
      </c>
      <c r="B436" s="426" t="s">
        <v>13</v>
      </c>
      <c r="C436" s="427">
        <v>567947729</v>
      </c>
      <c r="D436" s="427" t="s">
        <v>53</v>
      </c>
      <c r="E436" s="428">
        <v>7130.98</v>
      </c>
      <c r="F436" s="429">
        <v>42628</v>
      </c>
      <c r="G436" s="433">
        <v>2016</v>
      </c>
      <c r="H436" s="432" t="s">
        <v>645</v>
      </c>
      <c r="I436" s="426" t="s">
        <v>646</v>
      </c>
      <c r="J436" s="426" t="s">
        <v>646</v>
      </c>
      <c r="K436" s="426" t="s">
        <v>18</v>
      </c>
    </row>
    <row r="437" spans="1:11" ht="30" x14ac:dyDescent="0.2">
      <c r="A437" s="1">
        <v>20160162</v>
      </c>
      <c r="B437" s="426" t="s">
        <v>13</v>
      </c>
      <c r="C437" s="427">
        <v>629471974</v>
      </c>
      <c r="D437" s="427" t="s">
        <v>28</v>
      </c>
      <c r="E437" s="428">
        <v>4781.83</v>
      </c>
      <c r="F437" s="429">
        <v>42629</v>
      </c>
      <c r="G437" s="433">
        <v>2016</v>
      </c>
      <c r="H437" s="432" t="s">
        <v>645</v>
      </c>
      <c r="I437" s="426" t="s">
        <v>646</v>
      </c>
      <c r="J437" s="426" t="s">
        <v>646</v>
      </c>
      <c r="K437" s="426" t="s">
        <v>18</v>
      </c>
    </row>
    <row r="438" spans="1:11" ht="15" x14ac:dyDescent="0.2">
      <c r="A438" s="1">
        <v>20160163</v>
      </c>
      <c r="B438" s="426" t="s">
        <v>307</v>
      </c>
      <c r="C438" s="427">
        <v>724255963</v>
      </c>
      <c r="D438" s="427" t="s">
        <v>309</v>
      </c>
      <c r="E438" s="428">
        <v>82491</v>
      </c>
      <c r="F438" s="429">
        <v>42628</v>
      </c>
      <c r="G438" s="433">
        <v>2016</v>
      </c>
      <c r="H438" s="432" t="s">
        <v>647</v>
      </c>
      <c r="I438" s="426" t="s">
        <v>648</v>
      </c>
      <c r="J438" s="426" t="s">
        <v>648</v>
      </c>
      <c r="K438" s="426" t="s">
        <v>312</v>
      </c>
    </row>
    <row r="439" spans="1:11" ht="15" x14ac:dyDescent="0.2">
      <c r="A439" s="1">
        <v>20160164</v>
      </c>
      <c r="B439" s="426" t="s">
        <v>313</v>
      </c>
      <c r="C439" s="427">
        <v>72989451</v>
      </c>
      <c r="D439" s="427" t="s">
        <v>314</v>
      </c>
      <c r="E439" s="428">
        <v>105691.1</v>
      </c>
      <c r="F439" s="429">
        <v>42628</v>
      </c>
      <c r="G439" s="433">
        <v>2016</v>
      </c>
      <c r="H439" s="432" t="s">
        <v>647</v>
      </c>
      <c r="I439" s="426" t="s">
        <v>648</v>
      </c>
      <c r="J439" s="426" t="s">
        <v>648</v>
      </c>
      <c r="K439" s="426" t="s">
        <v>312</v>
      </c>
    </row>
    <row r="440" spans="1:11" ht="15" x14ac:dyDescent="0.2">
      <c r="A440" s="1">
        <v>20160165</v>
      </c>
      <c r="B440" s="426" t="s">
        <v>13</v>
      </c>
      <c r="C440" s="427">
        <v>729471283</v>
      </c>
      <c r="D440" s="427" t="s">
        <v>25</v>
      </c>
      <c r="E440" s="428">
        <v>11005.62</v>
      </c>
      <c r="F440" s="429">
        <v>42629</v>
      </c>
      <c r="G440" s="433">
        <v>2016</v>
      </c>
      <c r="H440" s="432" t="s">
        <v>649</v>
      </c>
      <c r="I440" s="426" t="s">
        <v>650</v>
      </c>
      <c r="J440" s="426" t="s">
        <v>650</v>
      </c>
      <c r="K440" s="426" t="s">
        <v>155</v>
      </c>
    </row>
    <row r="441" spans="1:11" ht="15" x14ac:dyDescent="0.2">
      <c r="A441" s="1">
        <v>20160166</v>
      </c>
      <c r="B441" s="426" t="s">
        <v>13</v>
      </c>
      <c r="C441" s="427">
        <v>567947729</v>
      </c>
      <c r="D441" s="427" t="s">
        <v>53</v>
      </c>
      <c r="E441" s="428">
        <v>21392.94</v>
      </c>
      <c r="F441" s="429">
        <v>42629</v>
      </c>
      <c r="G441" s="433">
        <v>2016</v>
      </c>
      <c r="H441" s="432" t="s">
        <v>649</v>
      </c>
      <c r="I441" s="426" t="s">
        <v>650</v>
      </c>
      <c r="J441" s="426" t="s">
        <v>650</v>
      </c>
      <c r="K441" s="426" t="s">
        <v>155</v>
      </c>
    </row>
    <row r="442" spans="1:11" ht="15" x14ac:dyDescent="0.2">
      <c r="A442" s="1">
        <v>20160167</v>
      </c>
      <c r="B442" s="426" t="s">
        <v>13</v>
      </c>
      <c r="C442" s="427">
        <v>62947498</v>
      </c>
      <c r="D442" s="427" t="s">
        <v>29</v>
      </c>
      <c r="E442" s="428">
        <v>2857.82</v>
      </c>
      <c r="F442" s="429">
        <v>42629</v>
      </c>
      <c r="G442" s="433">
        <v>2016</v>
      </c>
      <c r="H442" s="432" t="s">
        <v>649</v>
      </c>
      <c r="I442" s="426" t="s">
        <v>650</v>
      </c>
      <c r="J442" s="426" t="s">
        <v>650</v>
      </c>
      <c r="K442" s="426" t="s">
        <v>155</v>
      </c>
    </row>
    <row r="443" spans="1:11" ht="15" x14ac:dyDescent="0.2">
      <c r="A443" s="1">
        <v>20160168</v>
      </c>
      <c r="B443" s="426" t="s">
        <v>13</v>
      </c>
      <c r="C443" s="427">
        <v>367947333</v>
      </c>
      <c r="D443" s="427" t="s">
        <v>54</v>
      </c>
      <c r="E443" s="428">
        <v>10248.709999999999</v>
      </c>
      <c r="F443" s="429">
        <v>42629</v>
      </c>
      <c r="G443" s="433">
        <v>2016</v>
      </c>
      <c r="H443" s="432" t="s">
        <v>649</v>
      </c>
      <c r="I443" s="426" t="s">
        <v>650</v>
      </c>
      <c r="J443" s="426" t="s">
        <v>650</v>
      </c>
      <c r="K443" s="426" t="s">
        <v>155</v>
      </c>
    </row>
    <row r="444" spans="1:11" ht="15" x14ac:dyDescent="0.2">
      <c r="A444" s="1">
        <v>20160169</v>
      </c>
      <c r="B444" s="426" t="s">
        <v>13</v>
      </c>
      <c r="C444" s="427">
        <v>525947653</v>
      </c>
      <c r="D444" s="427" t="s">
        <v>31</v>
      </c>
      <c r="E444" s="428">
        <v>6703.1</v>
      </c>
      <c r="F444" s="429">
        <v>42629</v>
      </c>
      <c r="G444" s="433">
        <v>2016</v>
      </c>
      <c r="H444" s="432" t="s">
        <v>649</v>
      </c>
      <c r="I444" s="426" t="s">
        <v>650</v>
      </c>
      <c r="J444" s="426" t="s">
        <v>650</v>
      </c>
      <c r="K444" s="426" t="s">
        <v>155</v>
      </c>
    </row>
    <row r="445" spans="1:11" ht="15" x14ac:dyDescent="0.2">
      <c r="A445" s="1">
        <v>20160170</v>
      </c>
      <c r="B445" s="426" t="s">
        <v>13</v>
      </c>
      <c r="C445" s="427">
        <v>22394711</v>
      </c>
      <c r="D445" s="427" t="s">
        <v>32</v>
      </c>
      <c r="E445" s="428">
        <v>12537.03</v>
      </c>
      <c r="F445" s="429">
        <v>42629</v>
      </c>
      <c r="G445" s="433">
        <v>2016</v>
      </c>
      <c r="H445" s="432" t="s">
        <v>649</v>
      </c>
      <c r="I445" s="426" t="s">
        <v>650</v>
      </c>
      <c r="J445" s="426" t="s">
        <v>650</v>
      </c>
      <c r="K445" s="426" t="s">
        <v>155</v>
      </c>
    </row>
    <row r="446" spans="1:11" ht="15" x14ac:dyDescent="0.2">
      <c r="A446" s="1">
        <v>20160171</v>
      </c>
      <c r="B446" s="426" t="s">
        <v>13</v>
      </c>
      <c r="C446" s="427">
        <v>629471974</v>
      </c>
      <c r="D446" s="427" t="s">
        <v>28</v>
      </c>
      <c r="E446" s="428">
        <v>9563.66</v>
      </c>
      <c r="F446" s="429">
        <v>42629</v>
      </c>
      <c r="G446" s="433">
        <v>2016</v>
      </c>
      <c r="H446" s="432" t="s">
        <v>649</v>
      </c>
      <c r="I446" s="426" t="s">
        <v>650</v>
      </c>
      <c r="J446" s="426" t="s">
        <v>650</v>
      </c>
      <c r="K446" s="426" t="s">
        <v>155</v>
      </c>
    </row>
    <row r="447" spans="1:11" ht="15" x14ac:dyDescent="0.2">
      <c r="A447" s="1">
        <v>20160172</v>
      </c>
      <c r="B447" s="426" t="s">
        <v>13</v>
      </c>
      <c r="C447" s="427">
        <v>62947523</v>
      </c>
      <c r="D447" s="427" t="s">
        <v>30</v>
      </c>
      <c r="E447" s="428">
        <v>4605.42</v>
      </c>
      <c r="F447" s="429">
        <v>42629</v>
      </c>
      <c r="G447" s="433">
        <v>2016</v>
      </c>
      <c r="H447" s="432" t="s">
        <v>649</v>
      </c>
      <c r="I447" s="426" t="s">
        <v>650</v>
      </c>
      <c r="J447" s="426" t="s">
        <v>650</v>
      </c>
      <c r="K447" s="426" t="s">
        <v>155</v>
      </c>
    </row>
    <row r="448" spans="1:11" ht="30" x14ac:dyDescent="0.2">
      <c r="A448" s="1">
        <v>20160174</v>
      </c>
      <c r="B448" s="426" t="s">
        <v>13</v>
      </c>
      <c r="C448" s="427">
        <v>367947333</v>
      </c>
      <c r="D448" s="427" t="s">
        <v>54</v>
      </c>
      <c r="E448" s="428">
        <v>171062.35</v>
      </c>
      <c r="F448" s="429">
        <v>42640</v>
      </c>
      <c r="G448" s="433">
        <v>2016</v>
      </c>
      <c r="H448" s="432" t="s">
        <v>645</v>
      </c>
      <c r="I448" s="426" t="s">
        <v>646</v>
      </c>
      <c r="J448" s="426" t="s">
        <v>646</v>
      </c>
      <c r="K448" s="426" t="s">
        <v>18</v>
      </c>
    </row>
    <row r="449" spans="1:11" ht="15" x14ac:dyDescent="0.2">
      <c r="A449" s="1">
        <v>20160175</v>
      </c>
      <c r="B449" s="426" t="s">
        <v>696</v>
      </c>
      <c r="C449" s="427">
        <v>6214996447</v>
      </c>
      <c r="D449" s="427" t="s">
        <v>697</v>
      </c>
      <c r="E449" s="428">
        <v>199998.75</v>
      </c>
      <c r="F449" s="429">
        <v>42734</v>
      </c>
      <c r="G449" s="433">
        <v>2016</v>
      </c>
      <c r="H449" s="432" t="s">
        <v>698</v>
      </c>
      <c r="I449" s="426" t="s">
        <v>699</v>
      </c>
      <c r="J449" s="426" t="s">
        <v>699</v>
      </c>
      <c r="K449" s="426" t="s">
        <v>202</v>
      </c>
    </row>
    <row r="450" spans="1:11" ht="30" x14ac:dyDescent="0.2">
      <c r="A450" s="1">
        <v>20160177</v>
      </c>
      <c r="B450" s="426" t="s">
        <v>297</v>
      </c>
      <c r="C450" s="427">
        <v>6736281221</v>
      </c>
      <c r="D450" s="427" t="s">
        <v>493</v>
      </c>
      <c r="E450" s="428">
        <v>197056.45</v>
      </c>
      <c r="F450" s="429">
        <v>42684</v>
      </c>
      <c r="G450" s="433">
        <v>2016</v>
      </c>
      <c r="H450" s="432" t="s">
        <v>651</v>
      </c>
      <c r="I450" s="426" t="s">
        <v>652</v>
      </c>
      <c r="J450" s="426" t="s">
        <v>652</v>
      </c>
      <c r="K450" s="426" t="s">
        <v>18</v>
      </c>
    </row>
    <row r="451" spans="1:11" ht="30" x14ac:dyDescent="0.2">
      <c r="A451" s="1">
        <v>20160179</v>
      </c>
      <c r="B451" s="426" t="s">
        <v>283</v>
      </c>
      <c r="C451" s="427">
        <v>6471775782</v>
      </c>
      <c r="D451" s="427" t="s">
        <v>284</v>
      </c>
      <c r="E451" s="428">
        <v>166069.78</v>
      </c>
      <c r="F451" s="429">
        <v>42684</v>
      </c>
      <c r="G451" s="433">
        <v>2016</v>
      </c>
      <c r="H451" s="432" t="s">
        <v>653</v>
      </c>
      <c r="I451" s="426" t="s">
        <v>654</v>
      </c>
      <c r="J451" s="426" t="s">
        <v>654</v>
      </c>
      <c r="K451" s="426" t="s">
        <v>230</v>
      </c>
    </row>
    <row r="452" spans="1:11" ht="30" x14ac:dyDescent="0.2">
      <c r="A452" s="1">
        <v>20160180</v>
      </c>
      <c r="B452" s="426" t="s">
        <v>488</v>
      </c>
      <c r="C452" s="427">
        <v>625883285</v>
      </c>
      <c r="D452" s="427" t="s">
        <v>489</v>
      </c>
      <c r="E452" s="428">
        <v>50000</v>
      </c>
      <c r="F452" s="429">
        <v>42690</v>
      </c>
      <c r="G452" s="433">
        <v>2016</v>
      </c>
      <c r="H452" s="432" t="s">
        <v>655</v>
      </c>
      <c r="I452" s="426" t="s">
        <v>656</v>
      </c>
      <c r="J452" s="426" t="s">
        <v>656</v>
      </c>
      <c r="K452" s="426" t="s">
        <v>150</v>
      </c>
    </row>
    <row r="453" spans="1:11" ht="15" x14ac:dyDescent="0.2">
      <c r="A453" s="1">
        <v>20160181</v>
      </c>
      <c r="B453" s="426" t="s">
        <v>659</v>
      </c>
      <c r="C453" s="427">
        <v>179297</v>
      </c>
      <c r="D453" s="427" t="s">
        <v>660</v>
      </c>
      <c r="E453" s="428">
        <v>15000</v>
      </c>
      <c r="F453" s="429">
        <v>42691</v>
      </c>
      <c r="G453" s="433">
        <v>2016</v>
      </c>
      <c r="H453" s="432" t="s">
        <v>661</v>
      </c>
      <c r="I453" s="426" t="s">
        <v>662</v>
      </c>
      <c r="J453" s="426" t="s">
        <v>662</v>
      </c>
      <c r="K453" s="426" t="s">
        <v>663</v>
      </c>
    </row>
    <row r="454" spans="1:11" ht="15" x14ac:dyDescent="0.2">
      <c r="A454" s="1">
        <v>20160182</v>
      </c>
      <c r="B454" s="426" t="s">
        <v>674</v>
      </c>
      <c r="C454" s="427">
        <v>722476186</v>
      </c>
      <c r="D454" s="427" t="s">
        <v>675</v>
      </c>
      <c r="E454" s="428">
        <v>50000</v>
      </c>
      <c r="F454" s="429">
        <v>42695</v>
      </c>
      <c r="G454" s="433">
        <v>2016</v>
      </c>
      <c r="H454" s="432" t="s">
        <v>661</v>
      </c>
      <c r="I454" s="426" t="s">
        <v>662</v>
      </c>
      <c r="J454" s="426" t="s">
        <v>662</v>
      </c>
      <c r="K454" s="426" t="s">
        <v>663</v>
      </c>
    </row>
    <row r="455" spans="1:11" ht="15" x14ac:dyDescent="0.2">
      <c r="A455" s="1">
        <v>20160183</v>
      </c>
      <c r="B455" s="426" t="s">
        <v>664</v>
      </c>
      <c r="C455" s="427">
        <v>728816381</v>
      </c>
      <c r="D455" s="427" t="s">
        <v>665</v>
      </c>
      <c r="E455" s="428">
        <v>50000</v>
      </c>
      <c r="F455" s="429">
        <v>42691</v>
      </c>
      <c r="G455" s="433">
        <v>2016</v>
      </c>
      <c r="H455" s="432" t="s">
        <v>661</v>
      </c>
      <c r="I455" s="426" t="s">
        <v>662</v>
      </c>
      <c r="J455" s="426" t="s">
        <v>662</v>
      </c>
      <c r="K455" s="426" t="s">
        <v>663</v>
      </c>
    </row>
    <row r="456" spans="1:11" ht="15" x14ac:dyDescent="0.2">
      <c r="A456" s="1">
        <v>20160186</v>
      </c>
      <c r="B456" s="426" t="s">
        <v>680</v>
      </c>
      <c r="C456" s="427">
        <v>56958869767</v>
      </c>
      <c r="D456" s="427" t="s">
        <v>681</v>
      </c>
      <c r="E456" s="428">
        <v>39900</v>
      </c>
      <c r="F456" s="429">
        <v>42706</v>
      </c>
      <c r="G456" s="433">
        <v>2016</v>
      </c>
      <c r="H456" s="432" t="s">
        <v>622</v>
      </c>
      <c r="I456" s="426" t="s">
        <v>623</v>
      </c>
      <c r="J456" s="426" t="s">
        <v>623</v>
      </c>
      <c r="K456" s="426" t="s">
        <v>624</v>
      </c>
    </row>
    <row r="457" spans="1:11" ht="15" x14ac:dyDescent="0.2">
      <c r="A457" s="1">
        <v>20160196</v>
      </c>
      <c r="B457" s="426" t="s">
        <v>13</v>
      </c>
      <c r="C457" s="427">
        <v>729471283</v>
      </c>
      <c r="D457" s="427" t="s">
        <v>25</v>
      </c>
      <c r="E457" s="428">
        <v>6963</v>
      </c>
      <c r="F457" s="429">
        <v>42691</v>
      </c>
      <c r="G457" s="433">
        <v>2016</v>
      </c>
      <c r="H457" s="432" t="s">
        <v>657</v>
      </c>
      <c r="I457" s="426" t="s">
        <v>658</v>
      </c>
      <c r="J457" s="426" t="s">
        <v>658</v>
      </c>
      <c r="K457" s="426" t="s">
        <v>150</v>
      </c>
    </row>
    <row r="458" spans="1:11" ht="15" x14ac:dyDescent="0.2">
      <c r="A458" s="1">
        <v>20160198</v>
      </c>
      <c r="B458" s="426" t="s">
        <v>13</v>
      </c>
      <c r="C458" s="427">
        <v>62947498</v>
      </c>
      <c r="D458" s="427" t="s">
        <v>29</v>
      </c>
      <c r="E458" s="428">
        <v>1320</v>
      </c>
      <c r="F458" s="429">
        <v>42691</v>
      </c>
      <c r="G458" s="433">
        <v>2016</v>
      </c>
      <c r="H458" s="432" t="s">
        <v>657</v>
      </c>
      <c r="I458" s="426" t="s">
        <v>658</v>
      </c>
      <c r="J458" s="426" t="s">
        <v>658</v>
      </c>
      <c r="K458" s="426" t="s">
        <v>150</v>
      </c>
    </row>
    <row r="459" spans="1:11" ht="15" x14ac:dyDescent="0.2">
      <c r="A459" s="1">
        <v>20160200</v>
      </c>
      <c r="B459" s="426" t="s">
        <v>13</v>
      </c>
      <c r="C459" s="427">
        <v>525947653</v>
      </c>
      <c r="D459" s="427" t="s">
        <v>31</v>
      </c>
      <c r="E459" s="428">
        <v>3850</v>
      </c>
      <c r="F459" s="429">
        <v>42691</v>
      </c>
      <c r="G459" s="433">
        <v>2016</v>
      </c>
      <c r="H459" s="432" t="s">
        <v>657</v>
      </c>
      <c r="I459" s="426" t="s">
        <v>658</v>
      </c>
      <c r="J459" s="426" t="s">
        <v>658</v>
      </c>
      <c r="K459" s="426" t="s">
        <v>150</v>
      </c>
    </row>
    <row r="460" spans="1:11" ht="15" x14ac:dyDescent="0.2">
      <c r="A460" s="1">
        <v>20160201</v>
      </c>
      <c r="B460" s="426" t="s">
        <v>13</v>
      </c>
      <c r="C460" s="427">
        <v>22394711</v>
      </c>
      <c r="D460" s="427" t="s">
        <v>32</v>
      </c>
      <c r="E460" s="428">
        <v>3444.1</v>
      </c>
      <c r="F460" s="429">
        <v>42691</v>
      </c>
      <c r="G460" s="433">
        <v>2016</v>
      </c>
      <c r="H460" s="432" t="s">
        <v>657</v>
      </c>
      <c r="I460" s="426" t="s">
        <v>658</v>
      </c>
      <c r="J460" s="426" t="s">
        <v>658</v>
      </c>
      <c r="K460" s="426" t="s">
        <v>150</v>
      </c>
    </row>
    <row r="461" spans="1:11" ht="15" x14ac:dyDescent="0.2">
      <c r="A461" s="1">
        <v>20160202</v>
      </c>
      <c r="B461" s="426" t="s">
        <v>13</v>
      </c>
      <c r="C461" s="427">
        <v>629471974</v>
      </c>
      <c r="D461" s="427" t="s">
        <v>28</v>
      </c>
      <c r="E461" s="428">
        <v>6325</v>
      </c>
      <c r="F461" s="429">
        <v>42691</v>
      </c>
      <c r="G461" s="433">
        <v>2016</v>
      </c>
      <c r="H461" s="432" t="s">
        <v>657</v>
      </c>
      <c r="I461" s="426" t="s">
        <v>658</v>
      </c>
      <c r="J461" s="426" t="s">
        <v>658</v>
      </c>
      <c r="K461" s="426" t="s">
        <v>150</v>
      </c>
    </row>
    <row r="462" spans="1:11" ht="15" x14ac:dyDescent="0.2">
      <c r="A462" s="1">
        <v>20160203</v>
      </c>
      <c r="B462" s="426" t="s">
        <v>13</v>
      </c>
      <c r="C462" s="427">
        <v>62947523</v>
      </c>
      <c r="D462" s="427" t="s">
        <v>30</v>
      </c>
      <c r="E462" s="428">
        <v>4070</v>
      </c>
      <c r="F462" s="429">
        <v>42691</v>
      </c>
      <c r="G462" s="433">
        <v>2016</v>
      </c>
      <c r="H462" s="432" t="s">
        <v>657</v>
      </c>
      <c r="I462" s="426" t="s">
        <v>658</v>
      </c>
      <c r="J462" s="426" t="s">
        <v>658</v>
      </c>
      <c r="K462" s="426" t="s">
        <v>150</v>
      </c>
    </row>
    <row r="463" spans="1:11" ht="15" x14ac:dyDescent="0.2">
      <c r="A463" s="1">
        <v>20160205</v>
      </c>
      <c r="B463" s="426" t="s">
        <v>13</v>
      </c>
      <c r="C463" s="427">
        <v>367947333</v>
      </c>
      <c r="D463" s="427" t="s">
        <v>54</v>
      </c>
      <c r="E463" s="428">
        <v>255663.05</v>
      </c>
      <c r="F463" s="429">
        <v>42691</v>
      </c>
      <c r="G463" s="433">
        <v>2016</v>
      </c>
      <c r="H463" s="432" t="s">
        <v>657</v>
      </c>
      <c r="I463" s="426" t="s">
        <v>658</v>
      </c>
      <c r="J463" s="426" t="s">
        <v>658</v>
      </c>
      <c r="K463" s="426" t="s">
        <v>150</v>
      </c>
    </row>
    <row r="464" spans="1:11" ht="15" x14ac:dyDescent="0.2">
      <c r="A464" s="1">
        <v>20160206</v>
      </c>
      <c r="B464" s="426" t="s">
        <v>13</v>
      </c>
      <c r="C464" s="427">
        <v>567947729</v>
      </c>
      <c r="D464" s="427" t="s">
        <v>53</v>
      </c>
      <c r="E464" s="428">
        <v>18360</v>
      </c>
      <c r="F464" s="429">
        <v>42691</v>
      </c>
      <c r="G464" s="433">
        <v>2016</v>
      </c>
      <c r="H464" s="432" t="s">
        <v>657</v>
      </c>
      <c r="I464" s="426" t="s">
        <v>658</v>
      </c>
      <c r="J464" s="426" t="s">
        <v>658</v>
      </c>
      <c r="K464" s="426" t="s">
        <v>150</v>
      </c>
    </row>
    <row r="465" spans="1:11" ht="15" x14ac:dyDescent="0.2">
      <c r="A465" s="1">
        <v>20160207</v>
      </c>
      <c r="B465" s="426" t="s">
        <v>676</v>
      </c>
      <c r="C465" s="427">
        <v>4937322918</v>
      </c>
      <c r="D465" s="427" t="s">
        <v>677</v>
      </c>
      <c r="E465" s="428">
        <v>259465.25</v>
      </c>
      <c r="F465" s="429">
        <v>42697</v>
      </c>
      <c r="G465" s="433">
        <v>2016</v>
      </c>
      <c r="H465" s="432" t="s">
        <v>678</v>
      </c>
      <c r="I465" s="426" t="s">
        <v>679</v>
      </c>
      <c r="J465" s="426" t="s">
        <v>679</v>
      </c>
      <c r="K465" s="426" t="s">
        <v>202</v>
      </c>
    </row>
    <row r="466" spans="1:11" ht="15" x14ac:dyDescent="0.2">
      <c r="A466" s="1">
        <v>20160208</v>
      </c>
      <c r="B466" s="426" t="s">
        <v>13</v>
      </c>
      <c r="C466" s="427">
        <v>22394711</v>
      </c>
      <c r="D466" s="427" t="s">
        <v>32</v>
      </c>
      <c r="E466" s="428">
        <v>11100</v>
      </c>
      <c r="F466" s="429">
        <v>42692</v>
      </c>
      <c r="G466" s="433">
        <v>2016</v>
      </c>
      <c r="H466" s="432" t="s">
        <v>649</v>
      </c>
      <c r="I466" s="426" t="s">
        <v>650</v>
      </c>
      <c r="J466" s="426" t="s">
        <v>650</v>
      </c>
      <c r="K466" s="426" t="s">
        <v>155</v>
      </c>
    </row>
    <row r="467" spans="1:11" ht="15" x14ac:dyDescent="0.2">
      <c r="A467" s="1">
        <v>20160209</v>
      </c>
      <c r="B467" s="426" t="s">
        <v>13</v>
      </c>
      <c r="C467" s="427">
        <v>629471974</v>
      </c>
      <c r="D467" s="427" t="s">
        <v>28</v>
      </c>
      <c r="E467" s="428">
        <v>9900</v>
      </c>
      <c r="F467" s="429">
        <v>42692</v>
      </c>
      <c r="G467" s="433">
        <v>2016</v>
      </c>
      <c r="H467" s="432" t="s">
        <v>649</v>
      </c>
      <c r="I467" s="426" t="s">
        <v>650</v>
      </c>
      <c r="J467" s="426" t="s">
        <v>650</v>
      </c>
      <c r="K467" s="426" t="s">
        <v>155</v>
      </c>
    </row>
    <row r="468" spans="1:11" ht="15" x14ac:dyDescent="0.2">
      <c r="A468" s="1">
        <v>20160210</v>
      </c>
      <c r="B468" s="426" t="s">
        <v>13</v>
      </c>
      <c r="C468" s="427">
        <v>525947653</v>
      </c>
      <c r="D468" s="427" t="s">
        <v>31</v>
      </c>
      <c r="E468" s="428">
        <v>7260</v>
      </c>
      <c r="F468" s="429">
        <v>42692</v>
      </c>
      <c r="G468" s="433">
        <v>2016</v>
      </c>
      <c r="H468" s="432" t="s">
        <v>649</v>
      </c>
      <c r="I468" s="426" t="s">
        <v>650</v>
      </c>
      <c r="J468" s="426" t="s">
        <v>650</v>
      </c>
      <c r="K468" s="426" t="s">
        <v>155</v>
      </c>
    </row>
    <row r="469" spans="1:11" ht="15" x14ac:dyDescent="0.2">
      <c r="A469" s="1">
        <v>20160211</v>
      </c>
      <c r="B469" s="426" t="s">
        <v>13</v>
      </c>
      <c r="C469" s="427">
        <v>567947729</v>
      </c>
      <c r="D469" s="427" t="s">
        <v>53</v>
      </c>
      <c r="E469" s="428">
        <v>6600</v>
      </c>
      <c r="F469" s="429">
        <v>42692</v>
      </c>
      <c r="G469" s="433">
        <v>2016</v>
      </c>
      <c r="H469" s="432" t="s">
        <v>649</v>
      </c>
      <c r="I469" s="426" t="s">
        <v>650</v>
      </c>
      <c r="J469" s="426" t="s">
        <v>650</v>
      </c>
      <c r="K469" s="426" t="s">
        <v>155</v>
      </c>
    </row>
    <row r="470" spans="1:11" ht="15" x14ac:dyDescent="0.2">
      <c r="A470" s="1">
        <v>20160212</v>
      </c>
      <c r="B470" s="426" t="s">
        <v>13</v>
      </c>
      <c r="C470" s="427">
        <v>367947333</v>
      </c>
      <c r="D470" s="427" t="s">
        <v>54</v>
      </c>
      <c r="E470" s="428">
        <v>77640</v>
      </c>
      <c r="F470" s="429">
        <v>42692</v>
      </c>
      <c r="G470" s="433">
        <v>2016</v>
      </c>
      <c r="H470" s="432" t="s">
        <v>649</v>
      </c>
      <c r="I470" s="426" t="s">
        <v>650</v>
      </c>
      <c r="J470" s="426" t="s">
        <v>650</v>
      </c>
      <c r="K470" s="426" t="s">
        <v>155</v>
      </c>
    </row>
    <row r="471" spans="1:11" ht="15" x14ac:dyDescent="0.2">
      <c r="A471" s="1">
        <v>20160213</v>
      </c>
      <c r="B471" s="426" t="s">
        <v>13</v>
      </c>
      <c r="C471" s="427">
        <v>729471283</v>
      </c>
      <c r="D471" s="427" t="s">
        <v>25</v>
      </c>
      <c r="E471" s="428">
        <v>7104</v>
      </c>
      <c r="F471" s="429">
        <v>42692</v>
      </c>
      <c r="G471" s="433">
        <v>2016</v>
      </c>
      <c r="H471" s="432" t="s">
        <v>666</v>
      </c>
      <c r="I471" s="426" t="s">
        <v>667</v>
      </c>
      <c r="J471" s="426" t="s">
        <v>667</v>
      </c>
      <c r="K471" s="426" t="s">
        <v>155</v>
      </c>
    </row>
    <row r="472" spans="1:11" ht="15" x14ac:dyDescent="0.2">
      <c r="A472" s="1">
        <v>20160214</v>
      </c>
      <c r="B472" s="426" t="s">
        <v>13</v>
      </c>
      <c r="C472" s="427">
        <v>367947333</v>
      </c>
      <c r="D472" s="427" t="s">
        <v>54</v>
      </c>
      <c r="E472" s="428">
        <v>146647.76</v>
      </c>
      <c r="F472" s="429">
        <v>42692</v>
      </c>
      <c r="G472" s="433">
        <v>2016</v>
      </c>
      <c r="H472" s="432" t="s">
        <v>666</v>
      </c>
      <c r="I472" s="426" t="s">
        <v>667</v>
      </c>
      <c r="J472" s="426" t="s">
        <v>667</v>
      </c>
      <c r="K472" s="426" t="s">
        <v>155</v>
      </c>
    </row>
    <row r="473" spans="1:11" ht="15" x14ac:dyDescent="0.2">
      <c r="A473" s="1">
        <v>20160215</v>
      </c>
      <c r="B473" s="426" t="s">
        <v>13</v>
      </c>
      <c r="C473" s="427">
        <v>525947653</v>
      </c>
      <c r="D473" s="427" t="s">
        <v>31</v>
      </c>
      <c r="E473" s="428">
        <v>6922.09</v>
      </c>
      <c r="F473" s="429">
        <v>42695</v>
      </c>
      <c r="G473" s="433">
        <v>2016</v>
      </c>
      <c r="H473" s="432" t="s">
        <v>666</v>
      </c>
      <c r="I473" s="426" t="s">
        <v>667</v>
      </c>
      <c r="J473" s="426" t="s">
        <v>667</v>
      </c>
      <c r="K473" s="426" t="s">
        <v>155</v>
      </c>
    </row>
    <row r="474" spans="1:11" ht="15" x14ac:dyDescent="0.2">
      <c r="A474" s="1">
        <v>20160216</v>
      </c>
      <c r="B474" s="426" t="s">
        <v>13</v>
      </c>
      <c r="C474" s="427">
        <v>22394711</v>
      </c>
      <c r="D474" s="427" t="s">
        <v>32</v>
      </c>
      <c r="E474" s="428">
        <v>16650</v>
      </c>
      <c r="F474" s="429">
        <v>42695</v>
      </c>
      <c r="G474" s="433">
        <v>2016</v>
      </c>
      <c r="H474" s="432" t="s">
        <v>666</v>
      </c>
      <c r="I474" s="426" t="s">
        <v>667</v>
      </c>
      <c r="J474" s="426" t="s">
        <v>667</v>
      </c>
      <c r="K474" s="426" t="s">
        <v>155</v>
      </c>
    </row>
    <row r="475" spans="1:11" ht="15" x14ac:dyDescent="0.2">
      <c r="A475" s="1">
        <v>20160217</v>
      </c>
      <c r="B475" s="426" t="s">
        <v>13</v>
      </c>
      <c r="C475" s="427">
        <v>629471974</v>
      </c>
      <c r="D475" s="427" t="s">
        <v>28</v>
      </c>
      <c r="E475" s="428">
        <v>7137.3</v>
      </c>
      <c r="F475" s="429">
        <v>42695</v>
      </c>
      <c r="G475" s="433">
        <v>2016</v>
      </c>
      <c r="H475" s="432" t="s">
        <v>666</v>
      </c>
      <c r="I475" s="426" t="s">
        <v>667</v>
      </c>
      <c r="J475" s="426" t="s">
        <v>667</v>
      </c>
      <c r="K475" s="426" t="s">
        <v>155</v>
      </c>
    </row>
    <row r="476" spans="1:11" ht="15" x14ac:dyDescent="0.2">
      <c r="A476" s="1">
        <v>20160218</v>
      </c>
      <c r="B476" s="426" t="s">
        <v>13</v>
      </c>
      <c r="C476" s="427">
        <v>62947523</v>
      </c>
      <c r="D476" s="427" t="s">
        <v>30</v>
      </c>
      <c r="E476" s="428">
        <v>4235</v>
      </c>
      <c r="F476" s="429">
        <v>42695</v>
      </c>
      <c r="G476" s="433">
        <v>2016</v>
      </c>
      <c r="H476" s="432" t="s">
        <v>666</v>
      </c>
      <c r="I476" s="426" t="s">
        <v>667</v>
      </c>
      <c r="J476" s="426" t="s">
        <v>667</v>
      </c>
      <c r="K476" s="426" t="s">
        <v>155</v>
      </c>
    </row>
    <row r="477" spans="1:11" ht="15" x14ac:dyDescent="0.2">
      <c r="A477" s="1">
        <v>20160219</v>
      </c>
      <c r="B477" s="426" t="s">
        <v>13</v>
      </c>
      <c r="C477" s="427">
        <v>62947498</v>
      </c>
      <c r="D477" s="427" t="s">
        <v>29</v>
      </c>
      <c r="E477" s="428">
        <v>777</v>
      </c>
      <c r="F477" s="429">
        <v>42695</v>
      </c>
      <c r="G477" s="433">
        <v>2016</v>
      </c>
      <c r="H477" s="432" t="s">
        <v>666</v>
      </c>
      <c r="I477" s="426" t="s">
        <v>667</v>
      </c>
      <c r="J477" s="426" t="s">
        <v>667</v>
      </c>
      <c r="K477" s="426" t="s">
        <v>155</v>
      </c>
    </row>
    <row r="478" spans="1:11" ht="15" x14ac:dyDescent="0.2">
      <c r="A478" s="1">
        <v>20160220</v>
      </c>
      <c r="B478" s="426" t="s">
        <v>13</v>
      </c>
      <c r="C478" s="427">
        <v>567947729</v>
      </c>
      <c r="D478" s="427" t="s">
        <v>53</v>
      </c>
      <c r="E478" s="428">
        <v>1914.15</v>
      </c>
      <c r="F478" s="429">
        <v>42695</v>
      </c>
      <c r="G478" s="433">
        <v>2016</v>
      </c>
      <c r="H478" s="432" t="s">
        <v>666</v>
      </c>
      <c r="I478" s="426" t="s">
        <v>667</v>
      </c>
      <c r="J478" s="426" t="s">
        <v>667</v>
      </c>
      <c r="K478" s="426" t="s">
        <v>155</v>
      </c>
    </row>
    <row r="479" spans="1:11" ht="15" x14ac:dyDescent="0.2">
      <c r="A479" s="1">
        <v>20160221</v>
      </c>
      <c r="B479" s="426" t="s">
        <v>684</v>
      </c>
      <c r="C479" s="427">
        <v>3826116148</v>
      </c>
      <c r="D479" s="427" t="s">
        <v>685</v>
      </c>
      <c r="E479" s="428">
        <v>70000</v>
      </c>
      <c r="F479" s="429">
        <v>42717</v>
      </c>
      <c r="G479" s="433">
        <v>2016</v>
      </c>
      <c r="H479" s="432" t="s">
        <v>686</v>
      </c>
      <c r="I479" s="426" t="s">
        <v>687</v>
      </c>
      <c r="J479" s="426" t="s">
        <v>687</v>
      </c>
      <c r="K479" s="426" t="s">
        <v>570</v>
      </c>
    </row>
    <row r="480" spans="1:11" ht="15" x14ac:dyDescent="0.2">
      <c r="A480" s="1">
        <v>20160222</v>
      </c>
      <c r="B480" s="426" t="s">
        <v>668</v>
      </c>
      <c r="C480" s="427">
        <v>1866184833</v>
      </c>
      <c r="D480" s="427" t="s">
        <v>669</v>
      </c>
      <c r="E480" s="428">
        <v>35910</v>
      </c>
      <c r="F480" s="429">
        <v>42695</v>
      </c>
      <c r="G480" s="433">
        <v>2016</v>
      </c>
      <c r="H480" s="432" t="s">
        <v>670</v>
      </c>
      <c r="I480" s="426" t="s">
        <v>671</v>
      </c>
      <c r="J480" s="426" t="s">
        <v>671</v>
      </c>
      <c r="K480" s="426" t="s">
        <v>672</v>
      </c>
    </row>
    <row r="481" spans="1:11" ht="15" x14ac:dyDescent="0.2">
      <c r="A481" s="1">
        <v>20160223</v>
      </c>
      <c r="B481" s="426" t="s">
        <v>668</v>
      </c>
      <c r="C481" s="427">
        <v>1866184898</v>
      </c>
      <c r="D481" s="427" t="s">
        <v>673</v>
      </c>
      <c r="E481" s="428">
        <v>77649.84</v>
      </c>
      <c r="F481" s="429">
        <v>42695</v>
      </c>
      <c r="G481" s="433">
        <v>2016</v>
      </c>
      <c r="H481" s="432" t="s">
        <v>670</v>
      </c>
      <c r="I481" s="426" t="s">
        <v>671</v>
      </c>
      <c r="J481" s="426" t="s">
        <v>671</v>
      </c>
      <c r="K481" s="426" t="s">
        <v>672</v>
      </c>
    </row>
    <row r="482" spans="1:11" ht="15" x14ac:dyDescent="0.2">
      <c r="A482" s="1">
        <v>20160224</v>
      </c>
      <c r="B482" s="426" t="s">
        <v>13</v>
      </c>
      <c r="C482" s="427">
        <v>3629471372</v>
      </c>
      <c r="D482" s="427" t="s">
        <v>14</v>
      </c>
      <c r="E482" s="428">
        <v>199999.31</v>
      </c>
      <c r="F482" s="429">
        <v>42746</v>
      </c>
      <c r="G482" s="433">
        <v>2016</v>
      </c>
      <c r="H482" s="432" t="s">
        <v>700</v>
      </c>
      <c r="I482" s="426" t="s">
        <v>701</v>
      </c>
      <c r="J482" s="426" t="s">
        <v>701</v>
      </c>
      <c r="K482" s="426" t="s">
        <v>332</v>
      </c>
    </row>
    <row r="483" spans="1:11" ht="15" x14ac:dyDescent="0.2">
      <c r="A483" s="1">
        <v>20160226</v>
      </c>
      <c r="B483" s="426" t="s">
        <v>262</v>
      </c>
      <c r="C483" s="427">
        <v>33872636533</v>
      </c>
      <c r="D483" s="427" t="s">
        <v>263</v>
      </c>
      <c r="E483" s="428">
        <v>55562.22</v>
      </c>
      <c r="F483" s="429">
        <v>42730</v>
      </c>
      <c r="G483" s="433">
        <v>2016</v>
      </c>
      <c r="H483" s="432" t="s">
        <v>682</v>
      </c>
      <c r="I483" s="426" t="s">
        <v>683</v>
      </c>
      <c r="J483" s="426" t="s">
        <v>683</v>
      </c>
      <c r="K483" s="426" t="s">
        <v>221</v>
      </c>
    </row>
    <row r="484" spans="1:11" ht="15" x14ac:dyDescent="0.2">
      <c r="A484" s="1">
        <v>20160228</v>
      </c>
      <c r="B484" s="426" t="s">
        <v>448</v>
      </c>
      <c r="C484" s="427">
        <v>33874594423</v>
      </c>
      <c r="D484" s="427" t="s">
        <v>449</v>
      </c>
      <c r="E484" s="428">
        <v>8555.56</v>
      </c>
      <c r="F484" s="429">
        <v>42717</v>
      </c>
      <c r="G484" s="433">
        <v>2016</v>
      </c>
      <c r="H484" s="432" t="s">
        <v>682</v>
      </c>
      <c r="I484" s="426" t="s">
        <v>683</v>
      </c>
      <c r="J484" s="426" t="s">
        <v>683</v>
      </c>
      <c r="K484" s="426" t="s">
        <v>221</v>
      </c>
    </row>
    <row r="485" spans="1:11" ht="15" x14ac:dyDescent="0.2">
      <c r="A485" s="1">
        <v>20160229</v>
      </c>
      <c r="B485" s="426" t="s">
        <v>253</v>
      </c>
      <c r="C485" s="427">
        <v>3382878816</v>
      </c>
      <c r="D485" s="427" t="s">
        <v>254</v>
      </c>
      <c r="E485" s="428">
        <v>3666.67</v>
      </c>
      <c r="F485" s="429">
        <v>42717</v>
      </c>
      <c r="G485" s="433">
        <v>2016</v>
      </c>
      <c r="H485" s="432" t="s">
        <v>682</v>
      </c>
      <c r="I485" s="426" t="s">
        <v>683</v>
      </c>
      <c r="J485" s="426" t="s">
        <v>683</v>
      </c>
      <c r="K485" s="426" t="s">
        <v>221</v>
      </c>
    </row>
    <row r="486" spans="1:11" ht="15" x14ac:dyDescent="0.2">
      <c r="A486" s="1">
        <v>20160231</v>
      </c>
      <c r="B486" s="426" t="s">
        <v>268</v>
      </c>
      <c r="C486" s="427">
        <v>1583358</v>
      </c>
      <c r="D486" s="427" t="s">
        <v>269</v>
      </c>
      <c r="E486" s="428">
        <v>19800</v>
      </c>
      <c r="F486" s="429">
        <v>42717</v>
      </c>
      <c r="G486" s="433">
        <v>2016</v>
      </c>
      <c r="H486" s="432" t="s">
        <v>682</v>
      </c>
      <c r="I486" s="426" t="s">
        <v>683</v>
      </c>
      <c r="J486" s="426" t="s">
        <v>683</v>
      </c>
      <c r="K486" s="426" t="s">
        <v>221</v>
      </c>
    </row>
    <row r="487" spans="1:11" ht="30" x14ac:dyDescent="0.2">
      <c r="A487" s="1">
        <v>20160233</v>
      </c>
      <c r="B487" s="426" t="s">
        <v>702</v>
      </c>
      <c r="C487" s="427">
        <v>223117448514</v>
      </c>
      <c r="D487" s="427" t="s">
        <v>715</v>
      </c>
      <c r="E487" s="428">
        <v>7000</v>
      </c>
      <c r="F487" s="429">
        <v>42746</v>
      </c>
      <c r="G487" s="433">
        <v>2017</v>
      </c>
      <c r="H487" s="432" t="s">
        <v>704</v>
      </c>
      <c r="I487" s="426" t="s">
        <v>705</v>
      </c>
      <c r="J487" s="426" t="s">
        <v>705</v>
      </c>
      <c r="K487" s="426" t="s">
        <v>706</v>
      </c>
    </row>
    <row r="488" spans="1:11" ht="30" x14ac:dyDescent="0.2">
      <c r="A488" s="1">
        <v>20160234</v>
      </c>
      <c r="B488" s="426" t="s">
        <v>702</v>
      </c>
      <c r="C488" s="427">
        <v>223117448441</v>
      </c>
      <c r="D488" s="427" t="s">
        <v>722</v>
      </c>
      <c r="E488" s="428">
        <v>10000</v>
      </c>
      <c r="F488" s="429">
        <v>42746</v>
      </c>
      <c r="G488" s="433">
        <v>2017</v>
      </c>
      <c r="H488" s="432" t="s">
        <v>704</v>
      </c>
      <c r="I488" s="426" t="s">
        <v>705</v>
      </c>
      <c r="J488" s="426" t="s">
        <v>705</v>
      </c>
      <c r="K488" s="426" t="s">
        <v>706</v>
      </c>
    </row>
    <row r="489" spans="1:11" ht="30" x14ac:dyDescent="0.2">
      <c r="A489" s="1">
        <v>20160235</v>
      </c>
      <c r="B489" s="426" t="s">
        <v>702</v>
      </c>
      <c r="C489" s="427">
        <v>22311744836</v>
      </c>
      <c r="D489" s="427" t="s">
        <v>714</v>
      </c>
      <c r="E489" s="428">
        <v>7000</v>
      </c>
      <c r="F489" s="429">
        <v>42746</v>
      </c>
      <c r="G489" s="433">
        <v>2017</v>
      </c>
      <c r="H489" s="432" t="s">
        <v>704</v>
      </c>
      <c r="I489" s="426" t="s">
        <v>705</v>
      </c>
      <c r="J489" s="426" t="s">
        <v>705</v>
      </c>
      <c r="K489" s="426" t="s">
        <v>706</v>
      </c>
    </row>
    <row r="490" spans="1:11" ht="30" x14ac:dyDescent="0.2">
      <c r="A490" s="1">
        <v>20160236</v>
      </c>
      <c r="B490" s="426" t="s">
        <v>702</v>
      </c>
      <c r="C490" s="427">
        <v>22311744828</v>
      </c>
      <c r="D490" s="427" t="s">
        <v>713</v>
      </c>
      <c r="E490" s="428">
        <v>7000</v>
      </c>
      <c r="F490" s="429">
        <v>42746</v>
      </c>
      <c r="G490" s="433">
        <v>2017</v>
      </c>
      <c r="H490" s="432" t="s">
        <v>704</v>
      </c>
      <c r="I490" s="426" t="s">
        <v>705</v>
      </c>
      <c r="J490" s="426" t="s">
        <v>705</v>
      </c>
      <c r="K490" s="426" t="s">
        <v>706</v>
      </c>
    </row>
    <row r="491" spans="1:11" ht="30" x14ac:dyDescent="0.2">
      <c r="A491" s="1">
        <v>20160237</v>
      </c>
      <c r="B491" s="426" t="s">
        <v>702</v>
      </c>
      <c r="C491" s="427">
        <v>223117448114</v>
      </c>
      <c r="D491" s="427" t="s">
        <v>710</v>
      </c>
      <c r="E491" s="428">
        <v>3000</v>
      </c>
      <c r="F491" s="429">
        <v>42746</v>
      </c>
      <c r="G491" s="433">
        <v>2017</v>
      </c>
      <c r="H491" s="432" t="s">
        <v>704</v>
      </c>
      <c r="I491" s="426" t="s">
        <v>705</v>
      </c>
      <c r="J491" s="426" t="s">
        <v>705</v>
      </c>
      <c r="K491" s="426" t="s">
        <v>706</v>
      </c>
    </row>
    <row r="492" spans="1:11" ht="30" x14ac:dyDescent="0.2">
      <c r="A492" s="1">
        <v>20160238</v>
      </c>
      <c r="B492" s="426" t="s">
        <v>702</v>
      </c>
      <c r="C492" s="427">
        <v>22311744893</v>
      </c>
      <c r="D492" s="427" t="s">
        <v>721</v>
      </c>
      <c r="E492" s="428">
        <v>10000</v>
      </c>
      <c r="F492" s="429">
        <v>42746</v>
      </c>
      <c r="G492" s="433">
        <v>2017</v>
      </c>
      <c r="H492" s="432" t="s">
        <v>704</v>
      </c>
      <c r="I492" s="426" t="s">
        <v>705</v>
      </c>
      <c r="J492" s="426" t="s">
        <v>705</v>
      </c>
      <c r="K492" s="426" t="s">
        <v>706</v>
      </c>
    </row>
    <row r="493" spans="1:11" ht="30" x14ac:dyDescent="0.2">
      <c r="A493" s="1">
        <v>20160239</v>
      </c>
      <c r="B493" s="426" t="s">
        <v>702</v>
      </c>
      <c r="C493" s="427">
        <v>261117448123</v>
      </c>
      <c r="D493" s="427" t="s">
        <v>724</v>
      </c>
      <c r="E493" s="428">
        <v>13000</v>
      </c>
      <c r="F493" s="429">
        <v>42746</v>
      </c>
      <c r="G493" s="433">
        <v>2017</v>
      </c>
      <c r="H493" s="432" t="s">
        <v>704</v>
      </c>
      <c r="I493" s="426" t="s">
        <v>705</v>
      </c>
      <c r="J493" s="426" t="s">
        <v>705</v>
      </c>
      <c r="K493" s="426" t="s">
        <v>706</v>
      </c>
    </row>
    <row r="494" spans="1:11" ht="30" x14ac:dyDescent="0.2">
      <c r="A494" s="1">
        <v>20160240</v>
      </c>
      <c r="B494" s="426" t="s">
        <v>702</v>
      </c>
      <c r="C494" s="427">
        <v>4561174481412</v>
      </c>
      <c r="D494" s="427" t="s">
        <v>709</v>
      </c>
      <c r="E494" s="428">
        <v>3000</v>
      </c>
      <c r="F494" s="429">
        <v>42746</v>
      </c>
      <c r="G494" s="433">
        <v>2017</v>
      </c>
      <c r="H494" s="432" t="s">
        <v>704</v>
      </c>
      <c r="I494" s="426" t="s">
        <v>705</v>
      </c>
      <c r="J494" s="426" t="s">
        <v>705</v>
      </c>
      <c r="K494" s="426" t="s">
        <v>706</v>
      </c>
    </row>
    <row r="495" spans="1:11" ht="30" x14ac:dyDescent="0.2">
      <c r="A495" s="1">
        <v>20160241</v>
      </c>
      <c r="B495" s="426" t="s">
        <v>702</v>
      </c>
      <c r="C495" s="427">
        <v>3381174481524</v>
      </c>
      <c r="D495" s="427" t="s">
        <v>720</v>
      </c>
      <c r="E495" s="428">
        <v>10000</v>
      </c>
      <c r="F495" s="429">
        <v>42746</v>
      </c>
      <c r="G495" s="433">
        <v>2017</v>
      </c>
      <c r="H495" s="432" t="s">
        <v>704</v>
      </c>
      <c r="I495" s="426" t="s">
        <v>705</v>
      </c>
      <c r="J495" s="426" t="s">
        <v>705</v>
      </c>
      <c r="K495" s="426" t="s">
        <v>706</v>
      </c>
    </row>
    <row r="496" spans="1:11" ht="30" x14ac:dyDescent="0.2">
      <c r="A496" s="1">
        <v>20160242</v>
      </c>
      <c r="B496" s="426" t="s">
        <v>702</v>
      </c>
      <c r="C496" s="427">
        <v>471117448196</v>
      </c>
      <c r="D496" s="427" t="s">
        <v>723</v>
      </c>
      <c r="E496" s="428">
        <v>13000</v>
      </c>
      <c r="F496" s="429">
        <v>42746</v>
      </c>
      <c r="G496" s="433">
        <v>2017</v>
      </c>
      <c r="H496" s="432" t="s">
        <v>704</v>
      </c>
      <c r="I496" s="426" t="s">
        <v>705</v>
      </c>
      <c r="J496" s="426" t="s">
        <v>705</v>
      </c>
      <c r="K496" s="426" t="s">
        <v>706</v>
      </c>
    </row>
    <row r="497" spans="1:11" ht="30" x14ac:dyDescent="0.2">
      <c r="A497" s="1">
        <v>20160243</v>
      </c>
      <c r="B497" s="426" t="s">
        <v>702</v>
      </c>
      <c r="C497" s="427">
        <v>1861174481636</v>
      </c>
      <c r="D497" s="427" t="s">
        <v>712</v>
      </c>
      <c r="E497" s="428">
        <v>7000</v>
      </c>
      <c r="F497" s="429">
        <v>42746</v>
      </c>
      <c r="G497" s="433">
        <v>2017</v>
      </c>
      <c r="H497" s="432" t="s">
        <v>704</v>
      </c>
      <c r="I497" s="426" t="s">
        <v>705</v>
      </c>
      <c r="J497" s="426" t="s">
        <v>705</v>
      </c>
      <c r="K497" s="426" t="s">
        <v>706</v>
      </c>
    </row>
    <row r="498" spans="1:11" ht="30" x14ac:dyDescent="0.2">
      <c r="A498" s="1">
        <v>20160244</v>
      </c>
      <c r="B498" s="426" t="s">
        <v>702</v>
      </c>
      <c r="C498" s="427">
        <v>1861174481717</v>
      </c>
      <c r="D498" s="427" t="s">
        <v>708</v>
      </c>
      <c r="E498" s="428">
        <v>3000</v>
      </c>
      <c r="F498" s="429">
        <v>42746</v>
      </c>
      <c r="G498" s="433">
        <v>2017</v>
      </c>
      <c r="H498" s="432" t="s">
        <v>704</v>
      </c>
      <c r="I498" s="426" t="s">
        <v>705</v>
      </c>
      <c r="J498" s="426" t="s">
        <v>705</v>
      </c>
      <c r="K498" s="426" t="s">
        <v>706</v>
      </c>
    </row>
    <row r="499" spans="1:11" ht="30" x14ac:dyDescent="0.2">
      <c r="A499" s="1">
        <v>20160245</v>
      </c>
      <c r="B499" s="426" t="s">
        <v>702</v>
      </c>
      <c r="C499" s="427">
        <v>186117448189</v>
      </c>
      <c r="D499" s="427" t="s">
        <v>711</v>
      </c>
      <c r="E499" s="428">
        <v>7000</v>
      </c>
      <c r="F499" s="429">
        <v>42746</v>
      </c>
      <c r="G499" s="433">
        <v>2017</v>
      </c>
      <c r="H499" s="432" t="s">
        <v>704</v>
      </c>
      <c r="I499" s="426" t="s">
        <v>705</v>
      </c>
      <c r="J499" s="426" t="s">
        <v>705</v>
      </c>
      <c r="K499" s="426" t="s">
        <v>706</v>
      </c>
    </row>
    <row r="500" spans="1:11" ht="30" x14ac:dyDescent="0.2">
      <c r="A500" s="1">
        <v>20160246</v>
      </c>
      <c r="B500" s="426" t="s">
        <v>702</v>
      </c>
      <c r="C500" s="427">
        <v>186117448247</v>
      </c>
      <c r="D500" s="427" t="s">
        <v>707</v>
      </c>
      <c r="E500" s="428">
        <v>3000</v>
      </c>
      <c r="F500" s="429">
        <v>42746</v>
      </c>
      <c r="G500" s="433">
        <v>2017</v>
      </c>
      <c r="H500" s="432" t="s">
        <v>704</v>
      </c>
      <c r="I500" s="426" t="s">
        <v>705</v>
      </c>
      <c r="J500" s="426" t="s">
        <v>705</v>
      </c>
      <c r="K500" s="426" t="s">
        <v>706</v>
      </c>
    </row>
    <row r="501" spans="1:11" ht="30" x14ac:dyDescent="0.2">
      <c r="A501" s="1">
        <v>20160247</v>
      </c>
      <c r="B501" s="426" t="s">
        <v>702</v>
      </c>
      <c r="C501" s="427">
        <v>1861174482217</v>
      </c>
      <c r="D501" s="427" t="s">
        <v>719</v>
      </c>
      <c r="E501" s="428">
        <v>10000</v>
      </c>
      <c r="F501" s="429">
        <v>42746</v>
      </c>
      <c r="G501" s="433">
        <v>2017</v>
      </c>
      <c r="H501" s="432" t="s">
        <v>704</v>
      </c>
      <c r="I501" s="426" t="s">
        <v>705</v>
      </c>
      <c r="J501" s="426" t="s">
        <v>705</v>
      </c>
      <c r="K501" s="426" t="s">
        <v>706</v>
      </c>
    </row>
    <row r="502" spans="1:11" ht="30" x14ac:dyDescent="0.2">
      <c r="A502" s="1">
        <v>20160248</v>
      </c>
      <c r="B502" s="426" t="s">
        <v>702</v>
      </c>
      <c r="C502" s="427">
        <v>1861174482543</v>
      </c>
      <c r="D502" s="427" t="s">
        <v>703</v>
      </c>
      <c r="E502" s="428">
        <v>3000</v>
      </c>
      <c r="F502" s="429">
        <v>42746</v>
      </c>
      <c r="G502" s="433">
        <v>2017</v>
      </c>
      <c r="H502" s="432" t="s">
        <v>704</v>
      </c>
      <c r="I502" s="426" t="s">
        <v>705</v>
      </c>
      <c r="J502" s="426" t="s">
        <v>705</v>
      </c>
      <c r="K502" s="426" t="s">
        <v>706</v>
      </c>
    </row>
    <row r="503" spans="1:11" ht="30" x14ac:dyDescent="0.2">
      <c r="A503" s="1">
        <v>20160249</v>
      </c>
      <c r="B503" s="426" t="s">
        <v>702</v>
      </c>
      <c r="C503" s="427">
        <v>1861174482624</v>
      </c>
      <c r="D503" s="427" t="s">
        <v>718</v>
      </c>
      <c r="E503" s="428">
        <v>10000</v>
      </c>
      <c r="F503" s="429">
        <v>42746</v>
      </c>
      <c r="G503" s="433">
        <v>2017</v>
      </c>
      <c r="H503" s="432" t="s">
        <v>704</v>
      </c>
      <c r="I503" s="426" t="s">
        <v>705</v>
      </c>
      <c r="J503" s="426" t="s">
        <v>705</v>
      </c>
      <c r="K503" s="426" t="s">
        <v>706</v>
      </c>
    </row>
    <row r="504" spans="1:11" ht="30" x14ac:dyDescent="0.2">
      <c r="A504" s="1">
        <v>20160250</v>
      </c>
      <c r="B504" s="426" t="s">
        <v>702</v>
      </c>
      <c r="C504" s="427">
        <v>1861174483388</v>
      </c>
      <c r="D504" s="427" t="s">
        <v>717</v>
      </c>
      <c r="E504" s="428">
        <v>10000</v>
      </c>
      <c r="F504" s="429">
        <v>42746</v>
      </c>
      <c r="G504" s="433">
        <v>2017</v>
      </c>
      <c r="H504" s="432" t="s">
        <v>704</v>
      </c>
      <c r="I504" s="426" t="s">
        <v>705</v>
      </c>
      <c r="J504" s="426" t="s">
        <v>705</v>
      </c>
      <c r="K504" s="426" t="s">
        <v>706</v>
      </c>
    </row>
    <row r="505" spans="1:11" ht="30" x14ac:dyDescent="0.2">
      <c r="A505" s="1">
        <v>20160251</v>
      </c>
      <c r="B505" s="426" t="s">
        <v>702</v>
      </c>
      <c r="C505" s="427">
        <v>1861174483469</v>
      </c>
      <c r="D505" s="427" t="s">
        <v>716</v>
      </c>
      <c r="E505" s="428">
        <v>10000</v>
      </c>
      <c r="F505" s="429">
        <v>42746</v>
      </c>
      <c r="G505" s="433">
        <v>2017</v>
      </c>
      <c r="H505" s="432" t="s">
        <v>704</v>
      </c>
      <c r="I505" s="426" t="s">
        <v>705</v>
      </c>
      <c r="J505" s="426" t="s">
        <v>705</v>
      </c>
      <c r="K505" s="426" t="s">
        <v>706</v>
      </c>
    </row>
    <row r="506" spans="1:11" ht="30" x14ac:dyDescent="0.2">
      <c r="A506" s="1">
        <v>20160252</v>
      </c>
      <c r="B506" s="426" t="s">
        <v>702</v>
      </c>
      <c r="C506" s="427">
        <v>223117448697</v>
      </c>
      <c r="D506" s="427" t="s">
        <v>725</v>
      </c>
      <c r="E506" s="428">
        <v>20495.13</v>
      </c>
      <c r="F506" s="429">
        <v>42746</v>
      </c>
      <c r="G506" s="433">
        <v>2017</v>
      </c>
      <c r="H506" s="432" t="s">
        <v>704</v>
      </c>
      <c r="I506" s="426" t="s">
        <v>705</v>
      </c>
      <c r="J506" s="426" t="s">
        <v>705</v>
      </c>
      <c r="K506" s="426" t="s">
        <v>706</v>
      </c>
    </row>
    <row r="507" spans="1:11" ht="30" x14ac:dyDescent="0.2">
      <c r="A507" s="1">
        <v>20160253</v>
      </c>
      <c r="B507" s="426" t="s">
        <v>233</v>
      </c>
      <c r="C507" s="427">
        <v>622221486</v>
      </c>
      <c r="D507" s="427" t="s">
        <v>234</v>
      </c>
      <c r="E507" s="428">
        <v>149162.22</v>
      </c>
      <c r="F507" s="429">
        <v>42718</v>
      </c>
      <c r="G507" s="433">
        <v>2016</v>
      </c>
      <c r="H507" s="432" t="s">
        <v>688</v>
      </c>
      <c r="I507" s="426" t="s">
        <v>689</v>
      </c>
      <c r="J507" s="426" t="s">
        <v>689</v>
      </c>
      <c r="K507" s="426" t="s">
        <v>690</v>
      </c>
    </row>
    <row r="508" spans="1:11" ht="15" x14ac:dyDescent="0.2">
      <c r="A508" s="1">
        <v>20160254</v>
      </c>
      <c r="B508" s="426" t="s">
        <v>691</v>
      </c>
      <c r="C508" s="427">
        <v>174284685</v>
      </c>
      <c r="D508" s="427" t="s">
        <v>242</v>
      </c>
      <c r="E508" s="428">
        <v>7333.33</v>
      </c>
      <c r="F508" s="429">
        <v>42730</v>
      </c>
      <c r="G508" s="433">
        <v>2016</v>
      </c>
      <c r="H508" s="432" t="s">
        <v>682</v>
      </c>
      <c r="I508" s="426" t="s">
        <v>683</v>
      </c>
      <c r="J508" s="426" t="s">
        <v>683</v>
      </c>
      <c r="K508" s="426" t="s">
        <v>221</v>
      </c>
    </row>
    <row r="509" spans="1:11" ht="30" x14ac:dyDescent="0.2">
      <c r="A509" s="1">
        <v>20160255</v>
      </c>
      <c r="B509" s="426" t="s">
        <v>233</v>
      </c>
      <c r="C509" s="427">
        <v>622221486</v>
      </c>
      <c r="D509" s="427" t="s">
        <v>234</v>
      </c>
      <c r="E509" s="428">
        <v>216224.3</v>
      </c>
      <c r="F509" s="429">
        <v>42734</v>
      </c>
      <c r="G509" s="433">
        <v>2016</v>
      </c>
      <c r="H509" s="432" t="s">
        <v>695</v>
      </c>
      <c r="I509" s="426" t="s">
        <v>342</v>
      </c>
      <c r="J509" s="426" t="s">
        <v>342</v>
      </c>
      <c r="K509" s="426" t="s">
        <v>343</v>
      </c>
    </row>
    <row r="510" spans="1:11" ht="15" x14ac:dyDescent="0.2">
      <c r="A510" s="1">
        <v>20160258</v>
      </c>
      <c r="B510" s="426" t="s">
        <v>446</v>
      </c>
      <c r="C510" s="427">
        <v>578678526</v>
      </c>
      <c r="D510" s="427" t="s">
        <v>447</v>
      </c>
      <c r="E510" s="428">
        <v>187499.85</v>
      </c>
      <c r="F510" s="429">
        <v>42731</v>
      </c>
      <c r="G510" s="433">
        <v>2016</v>
      </c>
      <c r="H510" s="432" t="s">
        <v>692</v>
      </c>
      <c r="I510" s="426" t="s">
        <v>693</v>
      </c>
      <c r="J510" s="426" t="s">
        <v>693</v>
      </c>
      <c r="K510" s="426" t="s">
        <v>694</v>
      </c>
    </row>
    <row r="511" spans="1:11" ht="30" x14ac:dyDescent="0.2">
      <c r="A511" s="1">
        <v>20160260</v>
      </c>
      <c r="B511" s="426" t="s">
        <v>739</v>
      </c>
      <c r="C511" s="427">
        <v>3674716758</v>
      </c>
      <c r="D511" s="427" t="s">
        <v>740</v>
      </c>
      <c r="E511" s="428">
        <v>53200</v>
      </c>
      <c r="F511" s="429">
        <v>42781</v>
      </c>
      <c r="G511" s="433">
        <v>2017</v>
      </c>
      <c r="H511" s="432" t="s">
        <v>741</v>
      </c>
      <c r="I511" s="426" t="s">
        <v>742</v>
      </c>
      <c r="J511" s="426" t="s">
        <v>742</v>
      </c>
      <c r="K511" s="426" t="s">
        <v>743</v>
      </c>
    </row>
    <row r="512" spans="1:11" ht="15" x14ac:dyDescent="0.2">
      <c r="A512" s="1">
        <v>20160391</v>
      </c>
      <c r="B512" s="426" t="s">
        <v>268</v>
      </c>
      <c r="C512" s="427">
        <v>1583358</v>
      </c>
      <c r="D512" s="427" t="s">
        <v>269</v>
      </c>
      <c r="E512" s="428">
        <v>18000</v>
      </c>
      <c r="F512" s="429">
        <v>42395</v>
      </c>
      <c r="G512" s="433">
        <v>2016</v>
      </c>
      <c r="H512" s="432" t="s">
        <v>450</v>
      </c>
      <c r="I512" s="426" t="s">
        <v>451</v>
      </c>
      <c r="J512" s="426" t="s">
        <v>451</v>
      </c>
      <c r="K512" s="426" t="s">
        <v>221</v>
      </c>
    </row>
    <row r="513" spans="1:11" ht="15" x14ac:dyDescent="0.2">
      <c r="A513" s="1">
        <v>20160392</v>
      </c>
      <c r="B513" s="426" t="s">
        <v>253</v>
      </c>
      <c r="C513" s="427">
        <v>3382878816</v>
      </c>
      <c r="D513" s="427" t="s">
        <v>254</v>
      </c>
      <c r="E513" s="428">
        <v>3333.33</v>
      </c>
      <c r="F513" s="429">
        <v>42387</v>
      </c>
      <c r="G513" s="433">
        <v>2016</v>
      </c>
      <c r="H513" s="432" t="s">
        <v>450</v>
      </c>
      <c r="I513" s="426" t="s">
        <v>451</v>
      </c>
      <c r="J513" s="426" t="s">
        <v>451</v>
      </c>
      <c r="K513" s="426" t="s">
        <v>221</v>
      </c>
    </row>
    <row r="514" spans="1:11" ht="15" x14ac:dyDescent="0.2">
      <c r="A514" s="1">
        <v>20160393</v>
      </c>
      <c r="B514" s="426" t="s">
        <v>262</v>
      </c>
      <c r="C514" s="427">
        <v>33872636533</v>
      </c>
      <c r="D514" s="427" t="s">
        <v>263</v>
      </c>
      <c r="E514" s="428">
        <v>30000</v>
      </c>
      <c r="F514" s="429">
        <v>42391</v>
      </c>
      <c r="G514" s="433">
        <v>2016</v>
      </c>
      <c r="H514" s="432" t="s">
        <v>450</v>
      </c>
      <c r="I514" s="426" t="s">
        <v>451</v>
      </c>
      <c r="J514" s="426" t="s">
        <v>451</v>
      </c>
      <c r="K514" s="426" t="s">
        <v>221</v>
      </c>
    </row>
    <row r="515" spans="1:11" ht="15" x14ac:dyDescent="0.2">
      <c r="A515" s="1">
        <v>20160394</v>
      </c>
      <c r="B515" s="426" t="s">
        <v>496</v>
      </c>
      <c r="C515" s="427">
        <v>3134362466</v>
      </c>
      <c r="D515" s="427" t="s">
        <v>497</v>
      </c>
      <c r="E515" s="428">
        <v>5000</v>
      </c>
      <c r="F515" s="429">
        <v>42440</v>
      </c>
      <c r="G515" s="433">
        <v>2016</v>
      </c>
      <c r="H515" s="432" t="s">
        <v>418</v>
      </c>
      <c r="I515" s="426" t="s">
        <v>419</v>
      </c>
      <c r="J515" s="426" t="s">
        <v>419</v>
      </c>
      <c r="K515" s="426" t="s">
        <v>420</v>
      </c>
    </row>
    <row r="516" spans="1:11" ht="15" x14ac:dyDescent="0.2">
      <c r="A516" s="1">
        <v>20160399</v>
      </c>
      <c r="B516" s="426" t="s">
        <v>186</v>
      </c>
      <c r="C516" s="427">
        <v>45217473213</v>
      </c>
      <c r="D516" s="427" t="s">
        <v>187</v>
      </c>
      <c r="E516" s="428">
        <v>0</v>
      </c>
      <c r="F516" s="429">
        <v>42388</v>
      </c>
      <c r="G516" s="433">
        <v>2016</v>
      </c>
      <c r="H516" s="432" t="s">
        <v>454</v>
      </c>
      <c r="I516" s="426" t="s">
        <v>455</v>
      </c>
      <c r="J516" s="426" t="s">
        <v>455</v>
      </c>
      <c r="K516" s="426" t="s">
        <v>135</v>
      </c>
    </row>
    <row r="517" spans="1:11" ht="30" x14ac:dyDescent="0.2">
      <c r="A517" s="1">
        <v>20160400</v>
      </c>
      <c r="B517" s="426" t="s">
        <v>233</v>
      </c>
      <c r="C517" s="427">
        <v>622221486</v>
      </c>
      <c r="D517" s="427" t="s">
        <v>234</v>
      </c>
      <c r="E517" s="428">
        <v>19820.36</v>
      </c>
      <c r="F517" s="429">
        <v>42394</v>
      </c>
      <c r="G517" s="433">
        <v>2016</v>
      </c>
      <c r="H517" s="432" t="s">
        <v>63</v>
      </c>
      <c r="I517" s="426" t="s">
        <v>64</v>
      </c>
      <c r="J517" s="426" t="s">
        <v>64</v>
      </c>
      <c r="K517" s="426" t="s">
        <v>60</v>
      </c>
    </row>
    <row r="518" spans="1:11" ht="30" x14ac:dyDescent="0.2">
      <c r="A518" s="1">
        <v>20160401</v>
      </c>
      <c r="B518" s="426" t="s">
        <v>233</v>
      </c>
      <c r="C518" s="427">
        <v>622221486</v>
      </c>
      <c r="D518" s="427" t="s">
        <v>234</v>
      </c>
      <c r="E518" s="428">
        <v>125815.02</v>
      </c>
      <c r="F518" s="429">
        <v>42437</v>
      </c>
      <c r="G518" s="433">
        <v>2016</v>
      </c>
      <c r="H518" s="432" t="s">
        <v>405</v>
      </c>
      <c r="I518" s="426" t="s">
        <v>406</v>
      </c>
      <c r="J518" s="426" t="s">
        <v>406</v>
      </c>
      <c r="K518" s="426" t="s">
        <v>60</v>
      </c>
    </row>
    <row r="519" spans="1:11" ht="30" x14ac:dyDescent="0.2">
      <c r="A519" s="1">
        <v>20160402</v>
      </c>
      <c r="B519" s="426" t="s">
        <v>233</v>
      </c>
      <c r="C519" s="427">
        <v>622221486</v>
      </c>
      <c r="D519" s="427" t="s">
        <v>234</v>
      </c>
      <c r="E519" s="428">
        <v>75770.13</v>
      </c>
      <c r="F519" s="429">
        <v>42438</v>
      </c>
      <c r="G519" s="433">
        <v>2015</v>
      </c>
      <c r="H519" s="432" t="s">
        <v>346</v>
      </c>
      <c r="I519" s="426" t="s">
        <v>347</v>
      </c>
      <c r="J519" s="426" t="s">
        <v>347</v>
      </c>
      <c r="K519" s="426" t="s">
        <v>60</v>
      </c>
    </row>
    <row r="520" spans="1:11" ht="15" x14ac:dyDescent="0.2">
      <c r="A520" s="1">
        <v>20160404</v>
      </c>
      <c r="B520" s="426" t="s">
        <v>288</v>
      </c>
      <c r="C520" s="427">
        <v>186145288118</v>
      </c>
      <c r="D520" s="427" t="s">
        <v>289</v>
      </c>
      <c r="E520" s="428">
        <v>25000</v>
      </c>
      <c r="F520" s="429">
        <v>42465</v>
      </c>
      <c r="G520" s="433">
        <v>2016</v>
      </c>
      <c r="H520" s="432" t="s">
        <v>114</v>
      </c>
      <c r="I520" s="426" t="s">
        <v>115</v>
      </c>
      <c r="J520" s="426" t="s">
        <v>115</v>
      </c>
      <c r="K520" s="426" t="s">
        <v>69</v>
      </c>
    </row>
    <row r="521" spans="1:11" ht="30" x14ac:dyDescent="0.2">
      <c r="A521" s="1">
        <v>20170001</v>
      </c>
      <c r="B521" s="434" t="s">
        <v>1044</v>
      </c>
      <c r="C521" s="427">
        <v>31322212</v>
      </c>
      <c r="D521" s="427" t="s">
        <v>1045</v>
      </c>
      <c r="E521" s="428">
        <v>200000</v>
      </c>
      <c r="F521" s="429">
        <v>43136</v>
      </c>
      <c r="G521" s="433">
        <v>2018</v>
      </c>
      <c r="H521" s="432" t="s">
        <v>1125</v>
      </c>
      <c r="I521" s="426" t="s">
        <v>1126</v>
      </c>
      <c r="J521" s="426" t="s">
        <v>1126</v>
      </c>
      <c r="K521" s="426" t="s">
        <v>60</v>
      </c>
    </row>
    <row r="522" spans="1:11" ht="15" x14ac:dyDescent="0.2">
      <c r="A522" s="1">
        <v>20170001</v>
      </c>
      <c r="B522" s="434" t="s">
        <v>13</v>
      </c>
      <c r="C522" s="427">
        <v>3629471372</v>
      </c>
      <c r="D522" s="427" t="s">
        <v>14</v>
      </c>
      <c r="E522" s="428">
        <v>192889</v>
      </c>
      <c r="F522" s="429">
        <v>43137</v>
      </c>
      <c r="G522" s="433">
        <v>2018</v>
      </c>
      <c r="H522" s="432" t="s">
        <v>1141</v>
      </c>
      <c r="I522" s="426" t="s">
        <v>1142</v>
      </c>
      <c r="J522" s="426" t="s">
        <v>1142</v>
      </c>
      <c r="K522" s="426" t="s">
        <v>259</v>
      </c>
    </row>
    <row r="523" spans="1:11" ht="30" x14ac:dyDescent="0.2">
      <c r="A523" s="1">
        <v>20170001</v>
      </c>
      <c r="B523" s="434" t="s">
        <v>803</v>
      </c>
      <c r="C523" s="427">
        <v>71334388249</v>
      </c>
      <c r="D523" s="427" t="s">
        <v>466</v>
      </c>
      <c r="E523" s="428">
        <v>130000</v>
      </c>
      <c r="F523" s="429">
        <v>43137</v>
      </c>
      <c r="G523" s="433">
        <v>2018</v>
      </c>
      <c r="H523" s="432" t="s">
        <v>1143</v>
      </c>
      <c r="I523" s="426" t="s">
        <v>1144</v>
      </c>
      <c r="J523" s="426" t="s">
        <v>1144</v>
      </c>
      <c r="K523" s="426" t="s">
        <v>82</v>
      </c>
    </row>
    <row r="524" spans="1:11" ht="30" x14ac:dyDescent="0.2">
      <c r="A524" s="1">
        <v>20170001</v>
      </c>
      <c r="B524" s="434" t="s">
        <v>803</v>
      </c>
      <c r="C524" s="427">
        <v>7133438887</v>
      </c>
      <c r="D524" s="427" t="s">
        <v>469</v>
      </c>
      <c r="E524" s="428">
        <v>70000</v>
      </c>
      <c r="F524" s="429">
        <v>43137</v>
      </c>
      <c r="G524" s="433">
        <v>2018</v>
      </c>
      <c r="H524" s="432" t="s">
        <v>1143</v>
      </c>
      <c r="I524" s="426" t="s">
        <v>1144</v>
      </c>
      <c r="J524" s="426" t="s">
        <v>1144</v>
      </c>
      <c r="K524" s="426" t="s">
        <v>82</v>
      </c>
    </row>
    <row r="525" spans="1:11" ht="30" x14ac:dyDescent="0.2">
      <c r="A525" s="1">
        <v>20170001</v>
      </c>
      <c r="B525" s="434" t="s">
        <v>803</v>
      </c>
      <c r="C525" s="427">
        <v>71334388168</v>
      </c>
      <c r="D525" s="427" t="s">
        <v>472</v>
      </c>
      <c r="E525" s="428">
        <v>50000</v>
      </c>
      <c r="F525" s="429">
        <v>43137</v>
      </c>
      <c r="G525" s="433">
        <v>2018</v>
      </c>
      <c r="H525" s="432" t="s">
        <v>1143</v>
      </c>
      <c r="I525" s="426" t="s">
        <v>1144</v>
      </c>
      <c r="J525" s="426" t="s">
        <v>1144</v>
      </c>
      <c r="K525" s="426" t="s">
        <v>82</v>
      </c>
    </row>
    <row r="526" spans="1:11" ht="30" x14ac:dyDescent="0.2">
      <c r="A526" s="1">
        <v>20170002</v>
      </c>
      <c r="B526" s="426" t="s">
        <v>233</v>
      </c>
      <c r="C526" s="427">
        <v>622221486</v>
      </c>
      <c r="D526" s="427" t="s">
        <v>234</v>
      </c>
      <c r="E526" s="428">
        <v>125000</v>
      </c>
      <c r="F526" s="429">
        <v>42752</v>
      </c>
      <c r="G526" s="433">
        <v>2017</v>
      </c>
      <c r="H526" s="432" t="s">
        <v>726</v>
      </c>
      <c r="I526" s="426" t="s">
        <v>727</v>
      </c>
      <c r="J526" s="426" t="s">
        <v>727</v>
      </c>
      <c r="K526" s="426" t="s">
        <v>593</v>
      </c>
    </row>
    <row r="527" spans="1:11" ht="15" x14ac:dyDescent="0.2">
      <c r="A527" s="1">
        <v>20170003</v>
      </c>
      <c r="B527" s="426" t="s">
        <v>176</v>
      </c>
      <c r="C527" s="427">
        <v>49337775123</v>
      </c>
      <c r="D527" s="427" t="s">
        <v>177</v>
      </c>
      <c r="E527" s="428">
        <v>72000</v>
      </c>
      <c r="F527" s="429">
        <v>42775</v>
      </c>
      <c r="G527" s="433">
        <v>2017</v>
      </c>
      <c r="H527" s="432" t="s">
        <v>730</v>
      </c>
      <c r="I527" s="426" t="s">
        <v>731</v>
      </c>
      <c r="J527" s="426" t="s">
        <v>731</v>
      </c>
      <c r="K527" s="426" t="s">
        <v>180</v>
      </c>
    </row>
    <row r="528" spans="1:11" ht="15" x14ac:dyDescent="0.2">
      <c r="A528" s="1">
        <v>20170005</v>
      </c>
      <c r="B528" s="426" t="s">
        <v>732</v>
      </c>
      <c r="C528" s="427">
        <v>261333794</v>
      </c>
      <c r="D528" s="427" t="s">
        <v>77</v>
      </c>
      <c r="E528" s="428">
        <v>50000</v>
      </c>
      <c r="F528" s="429">
        <v>42776</v>
      </c>
      <c r="G528" s="433">
        <v>2017</v>
      </c>
      <c r="H528" s="432" t="s">
        <v>733</v>
      </c>
      <c r="I528" s="426" t="s">
        <v>734</v>
      </c>
      <c r="J528" s="426" t="s">
        <v>734</v>
      </c>
      <c r="K528" s="426" t="s">
        <v>74</v>
      </c>
    </row>
    <row r="529" spans="1:11" ht="30" x14ac:dyDescent="0.2">
      <c r="A529" s="1">
        <v>20170006</v>
      </c>
      <c r="B529" s="426" t="s">
        <v>13</v>
      </c>
      <c r="C529" s="427">
        <v>3629471372</v>
      </c>
      <c r="D529" s="427" t="s">
        <v>14</v>
      </c>
      <c r="E529" s="428">
        <v>527.29</v>
      </c>
      <c r="F529" s="429">
        <v>42787</v>
      </c>
      <c r="G529" s="433">
        <v>2016</v>
      </c>
      <c r="H529" s="432" t="s">
        <v>486</v>
      </c>
      <c r="I529" s="426" t="s">
        <v>487</v>
      </c>
      <c r="J529" s="426" t="s">
        <v>487</v>
      </c>
      <c r="K529" s="426" t="s">
        <v>162</v>
      </c>
    </row>
    <row r="530" spans="1:11" ht="30" x14ac:dyDescent="0.2">
      <c r="A530" s="1">
        <v>20170008</v>
      </c>
      <c r="B530" s="426" t="s">
        <v>774</v>
      </c>
      <c r="C530" s="427">
        <v>62616344292</v>
      </c>
      <c r="D530" s="427" t="s">
        <v>775</v>
      </c>
      <c r="E530" s="428">
        <v>184450.8</v>
      </c>
      <c r="F530" s="429">
        <v>42801</v>
      </c>
      <c r="G530" s="433">
        <v>2017</v>
      </c>
      <c r="H530" s="432" t="s">
        <v>776</v>
      </c>
      <c r="I530" s="426" t="s">
        <v>777</v>
      </c>
      <c r="J530" s="426" t="s">
        <v>777</v>
      </c>
      <c r="K530" s="426" t="s">
        <v>43</v>
      </c>
    </row>
    <row r="531" spans="1:11" ht="30" x14ac:dyDescent="0.2">
      <c r="A531" s="1">
        <v>20170009</v>
      </c>
      <c r="B531" s="426" t="s">
        <v>796</v>
      </c>
      <c r="C531" s="427">
        <v>287431122138</v>
      </c>
      <c r="D531" s="427" t="s">
        <v>797</v>
      </c>
      <c r="E531" s="428">
        <v>7000</v>
      </c>
      <c r="F531" s="429">
        <v>42817</v>
      </c>
      <c r="G531" s="433">
        <v>2017</v>
      </c>
      <c r="H531" s="432" t="s">
        <v>793</v>
      </c>
      <c r="I531" s="426" t="s">
        <v>794</v>
      </c>
      <c r="J531" s="426" t="s">
        <v>794</v>
      </c>
      <c r="K531" s="426" t="s">
        <v>795</v>
      </c>
    </row>
    <row r="532" spans="1:11" ht="30" x14ac:dyDescent="0.2">
      <c r="A532" s="1">
        <v>20170010</v>
      </c>
      <c r="B532" s="426" t="s">
        <v>791</v>
      </c>
      <c r="C532" s="427">
        <v>28743112257</v>
      </c>
      <c r="D532" s="427" t="s">
        <v>792</v>
      </c>
      <c r="E532" s="428">
        <v>4000</v>
      </c>
      <c r="F532" s="429">
        <v>42817</v>
      </c>
      <c r="G532" s="433">
        <v>2017</v>
      </c>
      <c r="H532" s="432" t="s">
        <v>793</v>
      </c>
      <c r="I532" s="426" t="s">
        <v>794</v>
      </c>
      <c r="J532" s="426" t="s">
        <v>794</v>
      </c>
      <c r="K532" s="426" t="s">
        <v>795</v>
      </c>
    </row>
    <row r="533" spans="1:11" ht="30" x14ac:dyDescent="0.2">
      <c r="A533" s="1">
        <v>20170011</v>
      </c>
      <c r="B533" s="426" t="s">
        <v>494</v>
      </c>
      <c r="C533" s="427">
        <v>174752</v>
      </c>
      <c r="D533" s="427" t="s">
        <v>495</v>
      </c>
      <c r="E533" s="428">
        <v>6600</v>
      </c>
      <c r="F533" s="429">
        <v>42775</v>
      </c>
      <c r="G533" s="433">
        <v>2017</v>
      </c>
      <c r="H533" s="432" t="s">
        <v>655</v>
      </c>
      <c r="I533" s="426" t="s">
        <v>656</v>
      </c>
      <c r="J533" s="426" t="s">
        <v>656</v>
      </c>
      <c r="K533" s="426" t="s">
        <v>150</v>
      </c>
    </row>
    <row r="534" spans="1:11" ht="30" x14ac:dyDescent="0.2">
      <c r="A534" s="1">
        <v>20170012</v>
      </c>
      <c r="B534" s="426" t="s">
        <v>297</v>
      </c>
      <c r="C534" s="427">
        <v>6736281221</v>
      </c>
      <c r="D534" s="427" t="s">
        <v>493</v>
      </c>
      <c r="E534" s="428">
        <v>225000</v>
      </c>
      <c r="F534" s="429">
        <v>42781</v>
      </c>
      <c r="G534" s="433">
        <v>2017</v>
      </c>
      <c r="H534" s="432" t="s">
        <v>728</v>
      </c>
      <c r="I534" s="426" t="s">
        <v>729</v>
      </c>
      <c r="J534" s="426" t="s">
        <v>729</v>
      </c>
      <c r="K534" s="426" t="s">
        <v>593</v>
      </c>
    </row>
    <row r="535" spans="1:11" ht="30" x14ac:dyDescent="0.2">
      <c r="A535" s="1">
        <v>20170013</v>
      </c>
      <c r="B535" s="426" t="s">
        <v>550</v>
      </c>
      <c r="C535" s="427">
        <v>6721963421</v>
      </c>
      <c r="D535" s="427" t="s">
        <v>551</v>
      </c>
      <c r="E535" s="428">
        <v>38339.96</v>
      </c>
      <c r="F535" s="429">
        <v>42775</v>
      </c>
      <c r="G535" s="433">
        <v>2017</v>
      </c>
      <c r="H535" s="432" t="s">
        <v>728</v>
      </c>
      <c r="I535" s="426" t="s">
        <v>729</v>
      </c>
      <c r="J535" s="426" t="s">
        <v>729</v>
      </c>
      <c r="K535" s="426" t="s">
        <v>593</v>
      </c>
    </row>
    <row r="536" spans="1:11" ht="15" x14ac:dyDescent="0.2">
      <c r="A536" s="1">
        <v>20170014</v>
      </c>
      <c r="B536" s="426" t="s">
        <v>828</v>
      </c>
      <c r="C536" s="427">
        <v>3942373119</v>
      </c>
      <c r="D536" s="427" t="s">
        <v>829</v>
      </c>
      <c r="E536" s="428">
        <v>415.7</v>
      </c>
      <c r="F536" s="429">
        <v>42832</v>
      </c>
      <c r="G536" s="433">
        <v>2017</v>
      </c>
      <c r="H536" s="432" t="s">
        <v>830</v>
      </c>
      <c r="I536" s="426" t="s">
        <v>831</v>
      </c>
      <c r="J536" s="426" t="s">
        <v>831</v>
      </c>
      <c r="K536" s="426" t="s">
        <v>832</v>
      </c>
    </row>
    <row r="537" spans="1:11" ht="15" x14ac:dyDescent="0.2">
      <c r="A537" s="1">
        <v>20170015</v>
      </c>
      <c r="B537" s="426" t="s">
        <v>828</v>
      </c>
      <c r="C537" s="427">
        <v>3942373291</v>
      </c>
      <c r="D537" s="427" t="s">
        <v>834</v>
      </c>
      <c r="E537" s="428">
        <v>6683.05</v>
      </c>
      <c r="F537" s="429">
        <v>42832</v>
      </c>
      <c r="G537" s="433">
        <v>2017</v>
      </c>
      <c r="H537" s="432" t="s">
        <v>830</v>
      </c>
      <c r="I537" s="426" t="s">
        <v>831</v>
      </c>
      <c r="J537" s="426" t="s">
        <v>831</v>
      </c>
      <c r="K537" s="426" t="s">
        <v>832</v>
      </c>
    </row>
    <row r="538" spans="1:11" ht="15" x14ac:dyDescent="0.2">
      <c r="A538" s="1">
        <v>20170016</v>
      </c>
      <c r="B538" s="426" t="s">
        <v>13</v>
      </c>
      <c r="C538" s="427">
        <v>3629471372</v>
      </c>
      <c r="D538" s="427" t="s">
        <v>14</v>
      </c>
      <c r="E538" s="428">
        <v>109627.39</v>
      </c>
      <c r="F538" s="429">
        <v>42779</v>
      </c>
      <c r="G538" s="433">
        <v>2017</v>
      </c>
      <c r="H538" s="432" t="s">
        <v>735</v>
      </c>
      <c r="I538" s="426" t="s">
        <v>736</v>
      </c>
      <c r="J538" s="426" t="s">
        <v>736</v>
      </c>
      <c r="K538" s="426" t="s">
        <v>230</v>
      </c>
    </row>
    <row r="539" spans="1:11" ht="15" x14ac:dyDescent="0.2">
      <c r="A539" s="1">
        <v>20170017</v>
      </c>
      <c r="B539" s="426" t="s">
        <v>13</v>
      </c>
      <c r="C539" s="427">
        <v>3629471372</v>
      </c>
      <c r="D539" s="427" t="s">
        <v>14</v>
      </c>
      <c r="E539" s="428">
        <v>112234.25</v>
      </c>
      <c r="F539" s="429">
        <v>42779</v>
      </c>
      <c r="G539" s="433">
        <v>2017</v>
      </c>
      <c r="H539" s="432" t="s">
        <v>737</v>
      </c>
      <c r="I539" s="426" t="s">
        <v>738</v>
      </c>
      <c r="J539" s="426" t="s">
        <v>738</v>
      </c>
      <c r="K539" s="426" t="s">
        <v>230</v>
      </c>
    </row>
    <row r="540" spans="1:11" ht="15" x14ac:dyDescent="0.2">
      <c r="A540" s="1">
        <v>20170019</v>
      </c>
      <c r="B540" s="426" t="s">
        <v>744</v>
      </c>
      <c r="C540" s="427">
        <v>18698982934</v>
      </c>
      <c r="D540" s="427" t="s">
        <v>745</v>
      </c>
      <c r="E540" s="428">
        <v>77715.64</v>
      </c>
      <c r="F540" s="429">
        <v>42787</v>
      </c>
      <c r="G540" s="433">
        <v>2017</v>
      </c>
      <c r="H540" s="432" t="s">
        <v>746</v>
      </c>
      <c r="I540" s="426" t="s">
        <v>747</v>
      </c>
      <c r="J540" s="426" t="s">
        <v>747</v>
      </c>
      <c r="K540" s="426" t="s">
        <v>175</v>
      </c>
    </row>
    <row r="541" spans="1:11" ht="15" x14ac:dyDescent="0.2">
      <c r="A541" s="1">
        <v>20170020</v>
      </c>
      <c r="B541" s="426" t="s">
        <v>828</v>
      </c>
      <c r="C541" s="427">
        <v>394237338</v>
      </c>
      <c r="D541" s="427" t="s">
        <v>833</v>
      </c>
      <c r="E541" s="428">
        <v>5106.1899999999996</v>
      </c>
      <c r="F541" s="429">
        <v>42832</v>
      </c>
      <c r="G541" s="433">
        <v>2017</v>
      </c>
      <c r="H541" s="432" t="s">
        <v>830</v>
      </c>
      <c r="I541" s="426" t="s">
        <v>831</v>
      </c>
      <c r="J541" s="426" t="s">
        <v>831</v>
      </c>
      <c r="K541" s="426" t="s">
        <v>832</v>
      </c>
    </row>
    <row r="542" spans="1:11" ht="15" x14ac:dyDescent="0.2">
      <c r="A542" s="1">
        <v>20170021</v>
      </c>
      <c r="B542" s="426" t="s">
        <v>307</v>
      </c>
      <c r="C542" s="427">
        <v>724255963</v>
      </c>
      <c r="D542" s="427" t="s">
        <v>309</v>
      </c>
      <c r="E542" s="428">
        <v>199385.1</v>
      </c>
      <c r="F542" s="429">
        <v>42790</v>
      </c>
      <c r="G542" s="433">
        <v>2017</v>
      </c>
      <c r="H542" s="432" t="s">
        <v>748</v>
      </c>
      <c r="I542" s="426" t="s">
        <v>749</v>
      </c>
      <c r="J542" s="426" t="s">
        <v>749</v>
      </c>
      <c r="K542" s="426" t="s">
        <v>750</v>
      </c>
    </row>
    <row r="543" spans="1:11" ht="15" x14ac:dyDescent="0.2">
      <c r="A543" s="1">
        <v>20170022</v>
      </c>
      <c r="B543" s="426" t="s">
        <v>778</v>
      </c>
      <c r="C543" s="427">
        <v>166812356</v>
      </c>
      <c r="D543" s="427" t="s">
        <v>779</v>
      </c>
      <c r="E543" s="428">
        <v>289532.18</v>
      </c>
      <c r="F543" s="429">
        <v>42808</v>
      </c>
      <c r="G543" s="433">
        <v>2017</v>
      </c>
      <c r="H543" s="432" t="s">
        <v>780</v>
      </c>
      <c r="I543" s="426" t="s">
        <v>781</v>
      </c>
      <c r="J543" s="426" t="s">
        <v>781</v>
      </c>
      <c r="K543" s="426" t="s">
        <v>782</v>
      </c>
    </row>
    <row r="544" spans="1:11" ht="30" x14ac:dyDescent="0.2">
      <c r="A544" s="1">
        <v>20170023</v>
      </c>
      <c r="B544" s="426" t="s">
        <v>839</v>
      </c>
      <c r="C544" s="427">
        <v>5363383267</v>
      </c>
      <c r="D544" s="427" t="s">
        <v>840</v>
      </c>
      <c r="E544" s="428">
        <v>81162</v>
      </c>
      <c r="F544" s="429">
        <v>42837</v>
      </c>
      <c r="G544" s="433">
        <v>2017</v>
      </c>
      <c r="H544" s="432" t="s">
        <v>841</v>
      </c>
      <c r="I544" s="426" t="s">
        <v>842</v>
      </c>
      <c r="J544" s="426" t="s">
        <v>842</v>
      </c>
      <c r="K544" s="426" t="s">
        <v>202</v>
      </c>
    </row>
    <row r="545" spans="1:11" ht="15" x14ac:dyDescent="0.2">
      <c r="A545" s="1">
        <v>20170024</v>
      </c>
      <c r="B545" s="426" t="s">
        <v>751</v>
      </c>
      <c r="C545" s="427">
        <v>22315238118</v>
      </c>
      <c r="D545" s="427" t="s">
        <v>772</v>
      </c>
      <c r="E545" s="428">
        <v>8400</v>
      </c>
      <c r="F545" s="429">
        <v>42800</v>
      </c>
      <c r="G545" s="433">
        <v>2017</v>
      </c>
      <c r="H545" s="432" t="s">
        <v>655</v>
      </c>
      <c r="I545" s="426" t="s">
        <v>656</v>
      </c>
      <c r="J545" s="426" t="s">
        <v>656</v>
      </c>
      <c r="K545" s="426" t="s">
        <v>150</v>
      </c>
    </row>
    <row r="546" spans="1:11" ht="15" x14ac:dyDescent="0.2">
      <c r="A546" s="1">
        <v>20170025</v>
      </c>
      <c r="B546" s="426" t="s">
        <v>751</v>
      </c>
      <c r="C546" s="427">
        <v>186152381141</v>
      </c>
      <c r="D546" s="427" t="s">
        <v>760</v>
      </c>
      <c r="E546" s="428">
        <v>6000</v>
      </c>
      <c r="F546" s="429">
        <v>42800</v>
      </c>
      <c r="G546" s="433">
        <v>2017</v>
      </c>
      <c r="H546" s="432" t="s">
        <v>655</v>
      </c>
      <c r="I546" s="426" t="s">
        <v>656</v>
      </c>
      <c r="J546" s="426" t="s">
        <v>656</v>
      </c>
      <c r="K546" s="426" t="s">
        <v>150</v>
      </c>
    </row>
    <row r="547" spans="1:11" ht="15" x14ac:dyDescent="0.2">
      <c r="A547" s="1">
        <v>20170026</v>
      </c>
      <c r="B547" s="426" t="s">
        <v>751</v>
      </c>
      <c r="C547" s="427">
        <v>223152381433</v>
      </c>
      <c r="D547" s="427" t="s">
        <v>759</v>
      </c>
      <c r="E547" s="428">
        <v>6000</v>
      </c>
      <c r="F547" s="429">
        <v>42800</v>
      </c>
      <c r="G547" s="433">
        <v>2017</v>
      </c>
      <c r="H547" s="432" t="s">
        <v>655</v>
      </c>
      <c r="I547" s="426" t="s">
        <v>656</v>
      </c>
      <c r="J547" s="426" t="s">
        <v>656</v>
      </c>
      <c r="K547" s="426" t="s">
        <v>150</v>
      </c>
    </row>
    <row r="548" spans="1:11" ht="15" x14ac:dyDescent="0.2">
      <c r="A548" s="1">
        <v>20170027</v>
      </c>
      <c r="B548" s="426" t="s">
        <v>751</v>
      </c>
      <c r="C548" s="427">
        <v>22315238156</v>
      </c>
      <c r="D548" s="427" t="s">
        <v>758</v>
      </c>
      <c r="E548" s="428">
        <v>6000</v>
      </c>
      <c r="F548" s="429">
        <v>42800</v>
      </c>
      <c r="G548" s="433">
        <v>2017</v>
      </c>
      <c r="H548" s="432" t="s">
        <v>655</v>
      </c>
      <c r="I548" s="426" t="s">
        <v>656</v>
      </c>
      <c r="J548" s="426" t="s">
        <v>656</v>
      </c>
      <c r="K548" s="426" t="s">
        <v>150</v>
      </c>
    </row>
    <row r="549" spans="1:11" ht="15" x14ac:dyDescent="0.2">
      <c r="A549" s="1">
        <v>20170028</v>
      </c>
      <c r="B549" s="426" t="s">
        <v>751</v>
      </c>
      <c r="C549" s="427">
        <v>223152381689</v>
      </c>
      <c r="D549" s="427" t="s">
        <v>771</v>
      </c>
      <c r="E549" s="428">
        <v>8400</v>
      </c>
      <c r="F549" s="429">
        <v>42800</v>
      </c>
      <c r="G549" s="433">
        <v>2017</v>
      </c>
      <c r="H549" s="432" t="s">
        <v>655</v>
      </c>
      <c r="I549" s="426" t="s">
        <v>656</v>
      </c>
      <c r="J549" s="426" t="s">
        <v>656</v>
      </c>
      <c r="K549" s="426" t="s">
        <v>150</v>
      </c>
    </row>
    <row r="550" spans="1:11" ht="15" x14ac:dyDescent="0.2">
      <c r="A550" s="1">
        <v>20170029</v>
      </c>
      <c r="B550" s="426" t="s">
        <v>751</v>
      </c>
      <c r="C550" s="427">
        <v>22315238176</v>
      </c>
      <c r="D550" s="427" t="s">
        <v>757</v>
      </c>
      <c r="E550" s="428">
        <v>6000</v>
      </c>
      <c r="F550" s="429">
        <v>42800</v>
      </c>
      <c r="G550" s="433">
        <v>2017</v>
      </c>
      <c r="H550" s="432" t="s">
        <v>655</v>
      </c>
      <c r="I550" s="426" t="s">
        <v>656</v>
      </c>
      <c r="J550" s="426" t="s">
        <v>656</v>
      </c>
      <c r="K550" s="426" t="s">
        <v>150</v>
      </c>
    </row>
    <row r="551" spans="1:11" ht="15" x14ac:dyDescent="0.2">
      <c r="A551" s="1">
        <v>20170030</v>
      </c>
      <c r="B551" s="426" t="s">
        <v>751</v>
      </c>
      <c r="C551" s="427">
        <v>22315238184</v>
      </c>
      <c r="D551" s="427" t="s">
        <v>770</v>
      </c>
      <c r="E551" s="428">
        <v>8400</v>
      </c>
      <c r="F551" s="429">
        <v>42800</v>
      </c>
      <c r="G551" s="433">
        <v>2017</v>
      </c>
      <c r="H551" s="432" t="s">
        <v>655</v>
      </c>
      <c r="I551" s="426" t="s">
        <v>656</v>
      </c>
      <c r="J551" s="426" t="s">
        <v>656</v>
      </c>
      <c r="K551" s="426" t="s">
        <v>150</v>
      </c>
    </row>
    <row r="552" spans="1:11" ht="15" x14ac:dyDescent="0.2">
      <c r="A552" s="1">
        <v>20170031</v>
      </c>
      <c r="B552" s="426" t="s">
        <v>751</v>
      </c>
      <c r="C552" s="427">
        <v>223152381921</v>
      </c>
      <c r="D552" s="427" t="s">
        <v>773</v>
      </c>
      <c r="E552" s="428">
        <v>9600</v>
      </c>
      <c r="F552" s="429">
        <v>42800</v>
      </c>
      <c r="G552" s="433">
        <v>2017</v>
      </c>
      <c r="H552" s="432" t="s">
        <v>753</v>
      </c>
      <c r="I552" s="426" t="s">
        <v>754</v>
      </c>
      <c r="J552" s="426" t="s">
        <v>754</v>
      </c>
      <c r="K552" s="426" t="s">
        <v>150</v>
      </c>
    </row>
    <row r="553" spans="1:11" ht="15" x14ac:dyDescent="0.2">
      <c r="A553" s="1">
        <v>20170032</v>
      </c>
      <c r="B553" s="426" t="s">
        <v>751</v>
      </c>
      <c r="C553" s="427">
        <v>2231523811189</v>
      </c>
      <c r="D553" s="427" t="s">
        <v>769</v>
      </c>
      <c r="E553" s="428">
        <v>8400</v>
      </c>
      <c r="F553" s="429">
        <v>42800</v>
      </c>
      <c r="G553" s="433">
        <v>2017</v>
      </c>
      <c r="H553" s="432" t="s">
        <v>753</v>
      </c>
      <c r="I553" s="426" t="s">
        <v>754</v>
      </c>
      <c r="J553" s="426" t="s">
        <v>754</v>
      </c>
      <c r="K553" s="426" t="s">
        <v>150</v>
      </c>
    </row>
    <row r="554" spans="1:11" ht="15" x14ac:dyDescent="0.2">
      <c r="A554" s="1">
        <v>20170033</v>
      </c>
      <c r="B554" s="426" t="s">
        <v>751</v>
      </c>
      <c r="C554" s="427">
        <v>223152381126</v>
      </c>
      <c r="D554" s="427" t="s">
        <v>768</v>
      </c>
      <c r="E554" s="428">
        <v>8400</v>
      </c>
      <c r="F554" s="429">
        <v>42800</v>
      </c>
      <c r="G554" s="433">
        <v>2017</v>
      </c>
      <c r="H554" s="432" t="s">
        <v>753</v>
      </c>
      <c r="I554" s="426" t="s">
        <v>754</v>
      </c>
      <c r="J554" s="426" t="s">
        <v>754</v>
      </c>
      <c r="K554" s="426" t="s">
        <v>150</v>
      </c>
    </row>
    <row r="555" spans="1:11" ht="15" x14ac:dyDescent="0.2">
      <c r="A555" s="1">
        <v>20170034</v>
      </c>
      <c r="B555" s="426" t="s">
        <v>751</v>
      </c>
      <c r="C555" s="427">
        <v>223152381134</v>
      </c>
      <c r="D555" s="427" t="s">
        <v>756</v>
      </c>
      <c r="E555" s="428">
        <v>6000</v>
      </c>
      <c r="F555" s="429">
        <v>42800</v>
      </c>
      <c r="G555" s="433">
        <v>2017</v>
      </c>
      <c r="H555" s="432" t="s">
        <v>753</v>
      </c>
      <c r="I555" s="426" t="s">
        <v>754</v>
      </c>
      <c r="J555" s="426" t="s">
        <v>754</v>
      </c>
      <c r="K555" s="426" t="s">
        <v>150</v>
      </c>
    </row>
    <row r="556" spans="1:11" ht="15" x14ac:dyDescent="0.2">
      <c r="A556" s="1">
        <v>20170035</v>
      </c>
      <c r="B556" s="426" t="s">
        <v>751</v>
      </c>
      <c r="C556" s="427">
        <v>2231523811421</v>
      </c>
      <c r="D556" s="427" t="s">
        <v>767</v>
      </c>
      <c r="E556" s="428">
        <v>8400</v>
      </c>
      <c r="F556" s="429">
        <v>42800</v>
      </c>
      <c r="G556" s="433">
        <v>2017</v>
      </c>
      <c r="H556" s="432" t="s">
        <v>753</v>
      </c>
      <c r="I556" s="426" t="s">
        <v>754</v>
      </c>
      <c r="J556" s="426" t="s">
        <v>754</v>
      </c>
      <c r="K556" s="426" t="s">
        <v>150</v>
      </c>
    </row>
    <row r="557" spans="1:11" ht="15" x14ac:dyDescent="0.2">
      <c r="A557" s="1">
        <v>20170036</v>
      </c>
      <c r="B557" s="426" t="s">
        <v>751</v>
      </c>
      <c r="C557" s="427">
        <v>2231523811596</v>
      </c>
      <c r="D557" s="427" t="s">
        <v>766</v>
      </c>
      <c r="E557" s="428">
        <v>8400</v>
      </c>
      <c r="F557" s="429">
        <v>42800</v>
      </c>
      <c r="G557" s="433">
        <v>2017</v>
      </c>
      <c r="H557" s="432" t="s">
        <v>753</v>
      </c>
      <c r="I557" s="426" t="s">
        <v>754</v>
      </c>
      <c r="J557" s="426" t="s">
        <v>754</v>
      </c>
      <c r="K557" s="426" t="s">
        <v>150</v>
      </c>
    </row>
    <row r="558" spans="1:11" ht="15" x14ac:dyDescent="0.2">
      <c r="A558" s="1">
        <v>20170037</v>
      </c>
      <c r="B558" s="426" t="s">
        <v>751</v>
      </c>
      <c r="C558" s="427">
        <v>2231523811677</v>
      </c>
      <c r="D558" s="427" t="s">
        <v>765</v>
      </c>
      <c r="E558" s="428">
        <v>8400</v>
      </c>
      <c r="F558" s="429">
        <v>42800</v>
      </c>
      <c r="G558" s="433">
        <v>2017</v>
      </c>
      <c r="H558" s="432" t="s">
        <v>753</v>
      </c>
      <c r="I558" s="426" t="s">
        <v>754</v>
      </c>
      <c r="J558" s="426" t="s">
        <v>754</v>
      </c>
      <c r="K558" s="426" t="s">
        <v>150</v>
      </c>
    </row>
    <row r="559" spans="1:11" ht="15" x14ac:dyDescent="0.2">
      <c r="A559" s="1">
        <v>20170038</v>
      </c>
      <c r="B559" s="426" t="s">
        <v>751</v>
      </c>
      <c r="C559" s="427">
        <v>2231523811758</v>
      </c>
      <c r="D559" s="427" t="s">
        <v>764</v>
      </c>
      <c r="E559" s="428">
        <v>8400</v>
      </c>
      <c r="F559" s="429">
        <v>42800</v>
      </c>
      <c r="G559" s="433">
        <v>2017</v>
      </c>
      <c r="H559" s="432" t="s">
        <v>753</v>
      </c>
      <c r="I559" s="426" t="s">
        <v>754</v>
      </c>
      <c r="J559" s="426" t="s">
        <v>754</v>
      </c>
      <c r="K559" s="426" t="s">
        <v>150</v>
      </c>
    </row>
    <row r="560" spans="1:11" ht="15" x14ac:dyDescent="0.2">
      <c r="A560" s="1">
        <v>20170039</v>
      </c>
      <c r="B560" s="426" t="s">
        <v>751</v>
      </c>
      <c r="C560" s="427">
        <v>223152381191</v>
      </c>
      <c r="D560" s="427" t="s">
        <v>752</v>
      </c>
      <c r="E560" s="428">
        <v>4800</v>
      </c>
      <c r="F560" s="429">
        <v>42800</v>
      </c>
      <c r="G560" s="433">
        <v>2017</v>
      </c>
      <c r="H560" s="432" t="s">
        <v>753</v>
      </c>
      <c r="I560" s="426" t="s">
        <v>754</v>
      </c>
      <c r="J560" s="426" t="s">
        <v>754</v>
      </c>
      <c r="K560" s="426" t="s">
        <v>150</v>
      </c>
    </row>
    <row r="561" spans="1:11" ht="15" x14ac:dyDescent="0.2">
      <c r="A561" s="1">
        <v>20170040</v>
      </c>
      <c r="B561" s="426" t="s">
        <v>751</v>
      </c>
      <c r="C561" s="427">
        <v>223152381296</v>
      </c>
      <c r="D561" s="427" t="s">
        <v>761</v>
      </c>
      <c r="E561" s="428">
        <v>7200</v>
      </c>
      <c r="F561" s="429">
        <v>42800</v>
      </c>
      <c r="G561" s="433">
        <v>2017</v>
      </c>
      <c r="H561" s="432" t="s">
        <v>753</v>
      </c>
      <c r="I561" s="426" t="s">
        <v>754</v>
      </c>
      <c r="J561" s="426" t="s">
        <v>754</v>
      </c>
      <c r="K561" s="426" t="s">
        <v>150</v>
      </c>
    </row>
    <row r="562" spans="1:11" ht="15" x14ac:dyDescent="0.2">
      <c r="A562" s="1">
        <v>20170041</v>
      </c>
      <c r="B562" s="426" t="s">
        <v>751</v>
      </c>
      <c r="C562" s="427">
        <v>2231523812177</v>
      </c>
      <c r="D562" s="427" t="s">
        <v>763</v>
      </c>
      <c r="E562" s="428">
        <v>8400</v>
      </c>
      <c r="F562" s="429">
        <v>42800</v>
      </c>
      <c r="G562" s="433">
        <v>2017</v>
      </c>
      <c r="H562" s="432" t="s">
        <v>753</v>
      </c>
      <c r="I562" s="426" t="s">
        <v>754</v>
      </c>
      <c r="J562" s="426" t="s">
        <v>754</v>
      </c>
      <c r="K562" s="426" t="s">
        <v>150</v>
      </c>
    </row>
    <row r="563" spans="1:11" ht="30" x14ac:dyDescent="0.2">
      <c r="A563" s="1">
        <v>20170041</v>
      </c>
      <c r="B563" s="434" t="s">
        <v>65</v>
      </c>
      <c r="C563" s="427">
        <v>313754867</v>
      </c>
      <c r="D563" s="427" t="s">
        <v>66</v>
      </c>
      <c r="E563" s="428">
        <v>30000</v>
      </c>
      <c r="F563" s="429">
        <v>43186</v>
      </c>
      <c r="G563" s="433">
        <v>2018</v>
      </c>
      <c r="H563" s="432" t="s">
        <v>1107</v>
      </c>
      <c r="I563" s="426" t="s">
        <v>1108</v>
      </c>
      <c r="J563" s="426" t="s">
        <v>1108</v>
      </c>
      <c r="K563" s="426" t="s">
        <v>1109</v>
      </c>
    </row>
    <row r="564" spans="1:11" ht="15" x14ac:dyDescent="0.2">
      <c r="A564" s="1">
        <v>20170042</v>
      </c>
      <c r="B564" s="426" t="s">
        <v>751</v>
      </c>
      <c r="C564" s="427">
        <v>2231523812258</v>
      </c>
      <c r="D564" s="427" t="s">
        <v>762</v>
      </c>
      <c r="E564" s="428">
        <v>8400</v>
      </c>
      <c r="F564" s="429">
        <v>42800</v>
      </c>
      <c r="G564" s="433">
        <v>2017</v>
      </c>
      <c r="H564" s="432" t="s">
        <v>753</v>
      </c>
      <c r="I564" s="426" t="s">
        <v>754</v>
      </c>
      <c r="J564" s="426" t="s">
        <v>754</v>
      </c>
      <c r="K564" s="426" t="s">
        <v>150</v>
      </c>
    </row>
    <row r="565" spans="1:11" ht="15" x14ac:dyDescent="0.2">
      <c r="A565" s="1">
        <v>20170043</v>
      </c>
      <c r="B565" s="426" t="s">
        <v>751</v>
      </c>
      <c r="C565" s="427">
        <v>2231523812339</v>
      </c>
      <c r="D565" s="427" t="s">
        <v>755</v>
      </c>
      <c r="E565" s="428">
        <v>6000</v>
      </c>
      <c r="F565" s="429">
        <v>42800</v>
      </c>
      <c r="G565" s="433">
        <v>2017</v>
      </c>
      <c r="H565" s="432" t="s">
        <v>753</v>
      </c>
      <c r="I565" s="426" t="s">
        <v>754</v>
      </c>
      <c r="J565" s="426" t="s">
        <v>754</v>
      </c>
      <c r="K565" s="426" t="s">
        <v>150</v>
      </c>
    </row>
    <row r="566" spans="1:11" ht="15" x14ac:dyDescent="0.2">
      <c r="A566" s="1">
        <v>20170045</v>
      </c>
      <c r="B566" s="426" t="s">
        <v>313</v>
      </c>
      <c r="C566" s="427">
        <v>72989451</v>
      </c>
      <c r="D566" s="427" t="s">
        <v>314</v>
      </c>
      <c r="E566" s="428">
        <v>145200</v>
      </c>
      <c r="F566" s="429">
        <v>42816</v>
      </c>
      <c r="G566" s="433">
        <v>2017</v>
      </c>
      <c r="H566" s="432" t="s">
        <v>788</v>
      </c>
      <c r="I566" s="426" t="s">
        <v>789</v>
      </c>
      <c r="J566" s="426" t="s">
        <v>789</v>
      </c>
      <c r="K566" s="426" t="s">
        <v>790</v>
      </c>
    </row>
    <row r="567" spans="1:11" ht="15" x14ac:dyDescent="0.2">
      <c r="A567" s="1">
        <v>20170046</v>
      </c>
      <c r="B567" s="426" t="s">
        <v>307</v>
      </c>
      <c r="C567" s="427">
        <v>724255963</v>
      </c>
      <c r="D567" s="427" t="s">
        <v>309</v>
      </c>
      <c r="E567" s="428">
        <v>52396.42</v>
      </c>
      <c r="F567" s="429">
        <v>42816</v>
      </c>
      <c r="G567" s="433">
        <v>2017</v>
      </c>
      <c r="H567" s="432" t="s">
        <v>788</v>
      </c>
      <c r="I567" s="426" t="s">
        <v>789</v>
      </c>
      <c r="J567" s="426" t="s">
        <v>789</v>
      </c>
      <c r="K567" s="426" t="s">
        <v>790</v>
      </c>
    </row>
    <row r="568" spans="1:11" ht="15" x14ac:dyDescent="0.2">
      <c r="A568" s="1">
        <v>20170047</v>
      </c>
      <c r="B568" s="426" t="s">
        <v>389</v>
      </c>
      <c r="C568" s="427">
        <v>131475</v>
      </c>
      <c r="D568" s="427" t="s">
        <v>390</v>
      </c>
      <c r="E568" s="428">
        <v>50555.56</v>
      </c>
      <c r="F568" s="429">
        <v>42815</v>
      </c>
      <c r="G568" s="433">
        <v>2017</v>
      </c>
      <c r="H568" s="432" t="s">
        <v>783</v>
      </c>
      <c r="I568" s="426" t="s">
        <v>784</v>
      </c>
      <c r="J568" s="426" t="s">
        <v>784</v>
      </c>
      <c r="K568" s="426" t="s">
        <v>785</v>
      </c>
    </row>
    <row r="569" spans="1:11" ht="15" x14ac:dyDescent="0.2">
      <c r="A569" s="1">
        <v>20170048</v>
      </c>
      <c r="B569" s="426" t="s">
        <v>307</v>
      </c>
      <c r="C569" s="427">
        <v>724255963</v>
      </c>
      <c r="D569" s="427" t="s">
        <v>309</v>
      </c>
      <c r="E569" s="428">
        <v>136348.07</v>
      </c>
      <c r="F569" s="429">
        <v>42815</v>
      </c>
      <c r="G569" s="433">
        <v>2017</v>
      </c>
      <c r="H569" s="432" t="s">
        <v>783</v>
      </c>
      <c r="I569" s="426" t="s">
        <v>784</v>
      </c>
      <c r="J569" s="426" t="s">
        <v>784</v>
      </c>
      <c r="K569" s="426" t="s">
        <v>785</v>
      </c>
    </row>
    <row r="570" spans="1:11" ht="15" x14ac:dyDescent="0.2">
      <c r="A570" s="1">
        <v>20170049</v>
      </c>
      <c r="B570" s="426" t="s">
        <v>313</v>
      </c>
      <c r="C570" s="427">
        <v>72989451</v>
      </c>
      <c r="D570" s="427" t="s">
        <v>314</v>
      </c>
      <c r="E570" s="428">
        <v>299567.75</v>
      </c>
      <c r="F570" s="429">
        <v>42815</v>
      </c>
      <c r="G570" s="433">
        <v>2017</v>
      </c>
      <c r="H570" s="432" t="s">
        <v>786</v>
      </c>
      <c r="I570" s="426" t="s">
        <v>787</v>
      </c>
      <c r="J570" s="426" t="s">
        <v>787</v>
      </c>
      <c r="K570" s="426" t="s">
        <v>312</v>
      </c>
    </row>
    <row r="571" spans="1:11" ht="30" x14ac:dyDescent="0.2">
      <c r="A571" s="1">
        <v>20170050</v>
      </c>
      <c r="B571" s="426" t="s">
        <v>823</v>
      </c>
      <c r="C571" s="427">
        <v>5684846219</v>
      </c>
      <c r="D571" s="427" t="s">
        <v>824</v>
      </c>
      <c r="E571" s="428">
        <v>90000</v>
      </c>
      <c r="F571" s="429">
        <v>42831</v>
      </c>
      <c r="G571" s="433">
        <v>2017</v>
      </c>
      <c r="H571" s="432" t="s">
        <v>825</v>
      </c>
      <c r="I571" s="426" t="s">
        <v>826</v>
      </c>
      <c r="J571" s="426" t="s">
        <v>826</v>
      </c>
      <c r="K571" s="426" t="s">
        <v>827</v>
      </c>
    </row>
    <row r="572" spans="1:11" ht="15" x14ac:dyDescent="0.2">
      <c r="A572" s="1">
        <v>20170051</v>
      </c>
      <c r="B572" s="426" t="s">
        <v>804</v>
      </c>
      <c r="C572" s="427">
        <v>43339833177</v>
      </c>
      <c r="D572" s="427" t="s">
        <v>805</v>
      </c>
      <c r="E572" s="428">
        <v>112816.44</v>
      </c>
      <c r="F572" s="429">
        <v>42822</v>
      </c>
      <c r="G572" s="433">
        <v>2017</v>
      </c>
      <c r="H572" s="432" t="s">
        <v>806</v>
      </c>
      <c r="I572" s="426" t="s">
        <v>807</v>
      </c>
      <c r="J572" s="426" t="s">
        <v>807</v>
      </c>
      <c r="K572" s="426" t="s">
        <v>593</v>
      </c>
    </row>
    <row r="573" spans="1:11" ht="15" x14ac:dyDescent="0.2">
      <c r="A573" s="1">
        <v>20170053</v>
      </c>
      <c r="B573" s="426" t="s">
        <v>350</v>
      </c>
      <c r="C573" s="427">
        <v>596914139</v>
      </c>
      <c r="D573" s="427" t="s">
        <v>351</v>
      </c>
      <c r="E573" s="428">
        <v>199598.49</v>
      </c>
      <c r="F573" s="429">
        <v>42837</v>
      </c>
      <c r="G573" s="433">
        <v>2017</v>
      </c>
      <c r="H573" s="432" t="s">
        <v>845</v>
      </c>
      <c r="I573" s="426" t="s">
        <v>846</v>
      </c>
      <c r="J573" s="426" t="s">
        <v>846</v>
      </c>
      <c r="K573" s="426" t="s">
        <v>354</v>
      </c>
    </row>
    <row r="574" spans="1:11" ht="30" x14ac:dyDescent="0.2">
      <c r="A574" s="1">
        <v>20170058</v>
      </c>
      <c r="B574" s="426" t="s">
        <v>798</v>
      </c>
      <c r="C574" s="427">
        <v>6293618178</v>
      </c>
      <c r="D574" s="427" t="s">
        <v>802</v>
      </c>
      <c r="E574" s="428">
        <v>19380</v>
      </c>
      <c r="F574" s="429">
        <v>42821</v>
      </c>
      <c r="G574" s="433">
        <v>2017</v>
      </c>
      <c r="H574" s="432" t="s">
        <v>800</v>
      </c>
      <c r="I574" s="426" t="s">
        <v>801</v>
      </c>
      <c r="J574" s="426" t="s">
        <v>801</v>
      </c>
      <c r="K574" s="426" t="s">
        <v>82</v>
      </c>
    </row>
    <row r="575" spans="1:11" ht="30" x14ac:dyDescent="0.2">
      <c r="A575" s="1">
        <v>20170059</v>
      </c>
      <c r="B575" s="426" t="s">
        <v>798</v>
      </c>
      <c r="C575" s="427">
        <v>6293618259</v>
      </c>
      <c r="D575" s="427" t="s">
        <v>799</v>
      </c>
      <c r="E575" s="428">
        <v>16902</v>
      </c>
      <c r="F575" s="429">
        <v>42821</v>
      </c>
      <c r="G575" s="433">
        <v>2017</v>
      </c>
      <c r="H575" s="432" t="s">
        <v>800</v>
      </c>
      <c r="I575" s="426" t="s">
        <v>801</v>
      </c>
      <c r="J575" s="426" t="s">
        <v>801</v>
      </c>
      <c r="K575" s="426" t="s">
        <v>82</v>
      </c>
    </row>
    <row r="576" spans="1:11" ht="30" x14ac:dyDescent="0.2">
      <c r="A576" s="1">
        <v>20170060</v>
      </c>
      <c r="B576" s="426" t="s">
        <v>798</v>
      </c>
      <c r="C576" s="427">
        <v>629361833</v>
      </c>
      <c r="D576" s="427" t="s">
        <v>822</v>
      </c>
      <c r="E576" s="428">
        <v>7425</v>
      </c>
      <c r="F576" s="429">
        <v>42831</v>
      </c>
      <c r="G576" s="433">
        <v>2017</v>
      </c>
      <c r="H576" s="432" t="s">
        <v>800</v>
      </c>
      <c r="I576" s="426" t="s">
        <v>801</v>
      </c>
      <c r="J576" s="426" t="s">
        <v>801</v>
      </c>
      <c r="K576" s="426" t="s">
        <v>82</v>
      </c>
    </row>
    <row r="577" spans="1:11" ht="30" x14ac:dyDescent="0.2">
      <c r="A577" s="1">
        <v>20170061</v>
      </c>
      <c r="B577" s="426" t="s">
        <v>803</v>
      </c>
      <c r="C577" s="427">
        <v>7133438887</v>
      </c>
      <c r="D577" s="427" t="s">
        <v>469</v>
      </c>
      <c r="E577" s="428">
        <v>40000</v>
      </c>
      <c r="F577" s="429">
        <v>42822</v>
      </c>
      <c r="G577" s="433">
        <v>2017</v>
      </c>
      <c r="H577" s="432" t="s">
        <v>800</v>
      </c>
      <c r="I577" s="426" t="s">
        <v>801</v>
      </c>
      <c r="J577" s="426" t="s">
        <v>801</v>
      </c>
      <c r="K577" s="426" t="s">
        <v>82</v>
      </c>
    </row>
    <row r="578" spans="1:11" ht="30" x14ac:dyDescent="0.2">
      <c r="A578" s="1">
        <v>20170062</v>
      </c>
      <c r="B578" s="426" t="s">
        <v>803</v>
      </c>
      <c r="C578" s="427">
        <v>71334388168</v>
      </c>
      <c r="D578" s="427" t="s">
        <v>472</v>
      </c>
      <c r="E578" s="428">
        <v>30000</v>
      </c>
      <c r="F578" s="429">
        <v>42822</v>
      </c>
      <c r="G578" s="433">
        <v>2017</v>
      </c>
      <c r="H578" s="432" t="s">
        <v>800</v>
      </c>
      <c r="I578" s="426" t="s">
        <v>801</v>
      </c>
      <c r="J578" s="426" t="s">
        <v>801</v>
      </c>
      <c r="K578" s="426" t="s">
        <v>82</v>
      </c>
    </row>
    <row r="579" spans="1:11" ht="15" x14ac:dyDescent="0.2">
      <c r="A579" s="1">
        <v>20170064</v>
      </c>
      <c r="B579" s="426" t="s">
        <v>808</v>
      </c>
      <c r="C579" s="427">
        <v>725333328</v>
      </c>
      <c r="D579" s="427" t="s">
        <v>821</v>
      </c>
      <c r="E579" s="428">
        <v>61605.51</v>
      </c>
      <c r="F579" s="429">
        <v>42823</v>
      </c>
      <c r="G579" s="433">
        <v>2017</v>
      </c>
      <c r="H579" s="432" t="s">
        <v>810</v>
      </c>
      <c r="I579" s="426" t="s">
        <v>811</v>
      </c>
      <c r="J579" s="426" t="s">
        <v>811</v>
      </c>
      <c r="K579" s="426" t="s">
        <v>812</v>
      </c>
    </row>
    <row r="580" spans="1:11" ht="15" x14ac:dyDescent="0.2">
      <c r="A580" s="1">
        <v>20170065</v>
      </c>
      <c r="B580" s="426" t="s">
        <v>808</v>
      </c>
      <c r="C580" s="427">
        <v>7253333152</v>
      </c>
      <c r="D580" s="427" t="s">
        <v>820</v>
      </c>
      <c r="E580" s="428">
        <v>52577.59</v>
      </c>
      <c r="F580" s="429">
        <v>42823</v>
      </c>
      <c r="G580" s="433">
        <v>2017</v>
      </c>
      <c r="H580" s="432" t="s">
        <v>810</v>
      </c>
      <c r="I580" s="426" t="s">
        <v>811</v>
      </c>
      <c r="J580" s="426" t="s">
        <v>811</v>
      </c>
      <c r="K580" s="426" t="s">
        <v>812</v>
      </c>
    </row>
    <row r="581" spans="1:11" ht="15" x14ac:dyDescent="0.2">
      <c r="A581" s="1">
        <v>20170066</v>
      </c>
      <c r="B581" s="426" t="s">
        <v>808</v>
      </c>
      <c r="C581" s="427">
        <v>72533331847</v>
      </c>
      <c r="D581" s="427" t="s">
        <v>819</v>
      </c>
      <c r="E581" s="428">
        <v>41866.400000000001</v>
      </c>
      <c r="F581" s="429">
        <v>42823</v>
      </c>
      <c r="G581" s="433">
        <v>2017</v>
      </c>
      <c r="H581" s="432" t="s">
        <v>810</v>
      </c>
      <c r="I581" s="426" t="s">
        <v>811</v>
      </c>
      <c r="J581" s="426" t="s">
        <v>811</v>
      </c>
      <c r="K581" s="426" t="s">
        <v>812</v>
      </c>
    </row>
    <row r="582" spans="1:11" ht="15" x14ac:dyDescent="0.2">
      <c r="A582" s="1">
        <v>20170067</v>
      </c>
      <c r="B582" s="426" t="s">
        <v>808</v>
      </c>
      <c r="C582" s="427">
        <v>72533331685</v>
      </c>
      <c r="D582" s="427" t="s">
        <v>866</v>
      </c>
      <c r="E582" s="428">
        <v>39193.07</v>
      </c>
      <c r="F582" s="429">
        <v>42858</v>
      </c>
      <c r="G582" s="433">
        <v>2017</v>
      </c>
      <c r="H582" s="432" t="s">
        <v>810</v>
      </c>
      <c r="I582" s="426" t="s">
        <v>811</v>
      </c>
      <c r="J582" s="426" t="s">
        <v>811</v>
      </c>
      <c r="K582" s="426" t="s">
        <v>812</v>
      </c>
    </row>
    <row r="583" spans="1:11" ht="15" x14ac:dyDescent="0.2">
      <c r="A583" s="1">
        <v>20170068</v>
      </c>
      <c r="B583" s="426" t="s">
        <v>808</v>
      </c>
      <c r="C583" s="427">
        <v>6253333155</v>
      </c>
      <c r="D583" s="427" t="s">
        <v>817</v>
      </c>
      <c r="E583" s="428">
        <v>36521.230000000003</v>
      </c>
      <c r="F583" s="429">
        <v>42823</v>
      </c>
      <c r="G583" s="433">
        <v>2017</v>
      </c>
      <c r="H583" s="432" t="s">
        <v>810</v>
      </c>
      <c r="I583" s="426" t="s">
        <v>811</v>
      </c>
      <c r="J583" s="426" t="s">
        <v>811</v>
      </c>
      <c r="K583" s="426" t="s">
        <v>812</v>
      </c>
    </row>
    <row r="584" spans="1:11" ht="15" x14ac:dyDescent="0.2">
      <c r="A584" s="1">
        <v>20170071</v>
      </c>
      <c r="B584" s="426" t="s">
        <v>808</v>
      </c>
      <c r="C584" s="427">
        <v>72533331766</v>
      </c>
      <c r="D584" s="427" t="s">
        <v>816</v>
      </c>
      <c r="E584" s="428">
        <v>33275.370000000003</v>
      </c>
      <c r="F584" s="429">
        <v>42823</v>
      </c>
      <c r="G584" s="433">
        <v>2017</v>
      </c>
      <c r="H584" s="432" t="s">
        <v>814</v>
      </c>
      <c r="I584" s="426" t="s">
        <v>815</v>
      </c>
      <c r="J584" s="426" t="s">
        <v>815</v>
      </c>
      <c r="K584" s="426" t="s">
        <v>812</v>
      </c>
    </row>
    <row r="585" spans="1:11" ht="15" x14ac:dyDescent="0.2">
      <c r="A585" s="1">
        <v>20170072</v>
      </c>
      <c r="B585" s="426" t="s">
        <v>808</v>
      </c>
      <c r="C585" s="427">
        <v>7253333143</v>
      </c>
      <c r="D585" s="427" t="s">
        <v>813</v>
      </c>
      <c r="E585" s="428">
        <v>29903.7</v>
      </c>
      <c r="F585" s="429">
        <v>42823</v>
      </c>
      <c r="G585" s="433">
        <v>2017</v>
      </c>
      <c r="H585" s="432" t="s">
        <v>814</v>
      </c>
      <c r="I585" s="426" t="s">
        <v>815</v>
      </c>
      <c r="J585" s="426" t="s">
        <v>815</v>
      </c>
      <c r="K585" s="426" t="s">
        <v>812</v>
      </c>
    </row>
    <row r="586" spans="1:11" ht="15" x14ac:dyDescent="0.2">
      <c r="A586" s="1">
        <v>20170073</v>
      </c>
      <c r="B586" s="426" t="s">
        <v>808</v>
      </c>
      <c r="C586" s="427">
        <v>72533331928</v>
      </c>
      <c r="D586" s="427" t="s">
        <v>818</v>
      </c>
      <c r="E586" s="428">
        <v>41338.54</v>
      </c>
      <c r="F586" s="429">
        <v>42823</v>
      </c>
      <c r="G586" s="433">
        <v>2017</v>
      </c>
      <c r="H586" s="432" t="s">
        <v>814</v>
      </c>
      <c r="I586" s="426" t="s">
        <v>815</v>
      </c>
      <c r="J586" s="426" t="s">
        <v>815</v>
      </c>
      <c r="K586" s="426" t="s">
        <v>812</v>
      </c>
    </row>
    <row r="587" spans="1:11" ht="15" x14ac:dyDescent="0.2">
      <c r="A587" s="1">
        <v>20170074</v>
      </c>
      <c r="B587" s="426" t="s">
        <v>808</v>
      </c>
      <c r="C587" s="427">
        <v>625333397</v>
      </c>
      <c r="D587" s="427" t="s">
        <v>838</v>
      </c>
      <c r="E587" s="428">
        <v>57393.81</v>
      </c>
      <c r="F587" s="429">
        <v>42836</v>
      </c>
      <c r="G587" s="433">
        <v>2017</v>
      </c>
      <c r="H587" s="432" t="s">
        <v>814</v>
      </c>
      <c r="I587" s="426" t="s">
        <v>815</v>
      </c>
      <c r="J587" s="426" t="s">
        <v>815</v>
      </c>
      <c r="K587" s="426" t="s">
        <v>812</v>
      </c>
    </row>
    <row r="588" spans="1:11" ht="15" x14ac:dyDescent="0.2">
      <c r="A588" s="1">
        <v>20170075</v>
      </c>
      <c r="B588" s="426" t="s">
        <v>808</v>
      </c>
      <c r="C588" s="427">
        <v>625333389</v>
      </c>
      <c r="D588" s="427" t="s">
        <v>850</v>
      </c>
      <c r="E588" s="428">
        <v>61326.36</v>
      </c>
      <c r="F588" s="429">
        <v>42843</v>
      </c>
      <c r="G588" s="433">
        <v>2017</v>
      </c>
      <c r="H588" s="432" t="s">
        <v>814</v>
      </c>
      <c r="I588" s="426" t="s">
        <v>815</v>
      </c>
      <c r="J588" s="426" t="s">
        <v>815</v>
      </c>
      <c r="K588" s="426" t="s">
        <v>812</v>
      </c>
    </row>
    <row r="589" spans="1:11" ht="15" x14ac:dyDescent="0.2">
      <c r="A589" s="1">
        <v>20170076</v>
      </c>
      <c r="B589" s="426" t="s">
        <v>808</v>
      </c>
      <c r="C589" s="427">
        <v>725333322</v>
      </c>
      <c r="D589" s="427" t="s">
        <v>836</v>
      </c>
      <c r="E589" s="428">
        <v>24094.97</v>
      </c>
      <c r="F589" s="429">
        <v>42836</v>
      </c>
      <c r="G589" s="433">
        <v>2017</v>
      </c>
      <c r="H589" s="432" t="s">
        <v>814</v>
      </c>
      <c r="I589" s="426" t="s">
        <v>815</v>
      </c>
      <c r="J589" s="426" t="s">
        <v>815</v>
      </c>
      <c r="K589" s="426" t="s">
        <v>812</v>
      </c>
    </row>
    <row r="590" spans="1:11" ht="15" x14ac:dyDescent="0.2">
      <c r="A590" s="1">
        <v>20170077</v>
      </c>
      <c r="B590" s="426" t="s">
        <v>808</v>
      </c>
      <c r="C590" s="427">
        <v>72533332347</v>
      </c>
      <c r="D590" s="427" t="s">
        <v>837</v>
      </c>
      <c r="E590" s="428">
        <v>32625.09</v>
      </c>
      <c r="F590" s="429">
        <v>42836</v>
      </c>
      <c r="G590" s="433">
        <v>2017</v>
      </c>
      <c r="H590" s="432" t="s">
        <v>814</v>
      </c>
      <c r="I590" s="426" t="s">
        <v>815</v>
      </c>
      <c r="J590" s="426" t="s">
        <v>815</v>
      </c>
      <c r="K590" s="426" t="s">
        <v>812</v>
      </c>
    </row>
    <row r="591" spans="1:11" ht="15" x14ac:dyDescent="0.2">
      <c r="A591" s="1">
        <v>20170079</v>
      </c>
      <c r="B591" s="426" t="s">
        <v>808</v>
      </c>
      <c r="C591" s="427">
        <v>72533332754</v>
      </c>
      <c r="D591" s="427" t="s">
        <v>809</v>
      </c>
      <c r="E591" s="428">
        <v>10076.719999999999</v>
      </c>
      <c r="F591" s="429">
        <v>42823</v>
      </c>
      <c r="G591" s="433">
        <v>2017</v>
      </c>
      <c r="H591" s="432" t="s">
        <v>810</v>
      </c>
      <c r="I591" s="426" t="s">
        <v>811</v>
      </c>
      <c r="J591" s="426" t="s">
        <v>811</v>
      </c>
      <c r="K591" s="426" t="s">
        <v>812</v>
      </c>
    </row>
    <row r="592" spans="1:11" ht="15" x14ac:dyDescent="0.2">
      <c r="A592" s="1">
        <v>20170080</v>
      </c>
      <c r="B592" s="426" t="s">
        <v>808</v>
      </c>
      <c r="C592" s="427">
        <v>72533332266</v>
      </c>
      <c r="D592" s="427" t="s">
        <v>835</v>
      </c>
      <c r="E592" s="428">
        <v>19026.52</v>
      </c>
      <c r="F592" s="429">
        <v>42836</v>
      </c>
      <c r="G592" s="433">
        <v>2017</v>
      </c>
      <c r="H592" s="432" t="s">
        <v>814</v>
      </c>
      <c r="I592" s="426" t="s">
        <v>815</v>
      </c>
      <c r="J592" s="426" t="s">
        <v>815</v>
      </c>
      <c r="K592" s="426" t="s">
        <v>812</v>
      </c>
    </row>
    <row r="593" spans="1:11" ht="30" x14ac:dyDescent="0.2">
      <c r="A593" s="1">
        <v>20170081</v>
      </c>
      <c r="B593" s="426" t="s">
        <v>803</v>
      </c>
      <c r="C593" s="427">
        <v>71334388249</v>
      </c>
      <c r="D593" s="427" t="s">
        <v>466</v>
      </c>
      <c r="E593" s="428">
        <v>130000</v>
      </c>
      <c r="F593" s="429">
        <v>42822</v>
      </c>
      <c r="G593" s="433">
        <v>2017</v>
      </c>
      <c r="H593" s="432" t="s">
        <v>800</v>
      </c>
      <c r="I593" s="426" t="s">
        <v>801</v>
      </c>
      <c r="J593" s="426" t="s">
        <v>801</v>
      </c>
      <c r="K593" s="426" t="s">
        <v>82</v>
      </c>
    </row>
    <row r="594" spans="1:11" ht="30" x14ac:dyDescent="0.2">
      <c r="A594" s="1">
        <v>20170082</v>
      </c>
      <c r="B594" s="426" t="s">
        <v>851</v>
      </c>
      <c r="C594" s="427">
        <v>166137719</v>
      </c>
      <c r="D594" s="427" t="s">
        <v>852</v>
      </c>
      <c r="E594" s="428">
        <v>43407.98</v>
      </c>
      <c r="F594" s="429">
        <v>42845</v>
      </c>
      <c r="G594" s="433">
        <v>2017</v>
      </c>
      <c r="H594" s="432" t="s">
        <v>800</v>
      </c>
      <c r="I594" s="426" t="s">
        <v>801</v>
      </c>
      <c r="J594" s="426" t="s">
        <v>801</v>
      </c>
      <c r="K594" s="426" t="s">
        <v>82</v>
      </c>
    </row>
    <row r="595" spans="1:11" ht="15" x14ac:dyDescent="0.2">
      <c r="A595" s="1">
        <v>20170084</v>
      </c>
      <c r="B595" s="426" t="s">
        <v>484</v>
      </c>
      <c r="C595" s="427">
        <v>3388413675</v>
      </c>
      <c r="D595" s="427" t="s">
        <v>485</v>
      </c>
      <c r="E595" s="428">
        <v>1344.44</v>
      </c>
      <c r="F595" s="429">
        <v>42849</v>
      </c>
      <c r="G595" s="433">
        <v>2017</v>
      </c>
      <c r="H595" s="432" t="s">
        <v>853</v>
      </c>
      <c r="I595" s="426" t="s">
        <v>854</v>
      </c>
      <c r="J595" s="426" t="s">
        <v>854</v>
      </c>
      <c r="K595" s="426" t="s">
        <v>221</v>
      </c>
    </row>
    <row r="596" spans="1:11" ht="15" x14ac:dyDescent="0.2">
      <c r="A596" s="1">
        <v>20170085</v>
      </c>
      <c r="B596" s="426" t="s">
        <v>461</v>
      </c>
      <c r="C596" s="427">
        <v>2233563691</v>
      </c>
      <c r="D596" s="427" t="s">
        <v>462</v>
      </c>
      <c r="E596" s="428">
        <v>11000</v>
      </c>
      <c r="F596" s="429">
        <v>42849</v>
      </c>
      <c r="G596" s="433">
        <v>2017</v>
      </c>
      <c r="H596" s="432" t="s">
        <v>853</v>
      </c>
      <c r="I596" s="426" t="s">
        <v>854</v>
      </c>
      <c r="J596" s="426" t="s">
        <v>854</v>
      </c>
      <c r="K596" s="426" t="s">
        <v>221</v>
      </c>
    </row>
    <row r="597" spans="1:11" ht="15" x14ac:dyDescent="0.2">
      <c r="A597" s="1">
        <v>20170087</v>
      </c>
      <c r="B597" s="434" t="s">
        <v>907</v>
      </c>
      <c r="C597" s="427">
        <v>23625282449</v>
      </c>
      <c r="D597" s="427" t="s">
        <v>931</v>
      </c>
      <c r="E597" s="428">
        <v>27728.32</v>
      </c>
      <c r="F597" s="429">
        <v>42927</v>
      </c>
      <c r="G597" s="433">
        <v>2017</v>
      </c>
      <c r="H597" s="432" t="s">
        <v>573</v>
      </c>
      <c r="I597" s="426" t="s">
        <v>574</v>
      </c>
      <c r="J597" s="426" t="s">
        <v>574</v>
      </c>
      <c r="K597" s="426" t="s">
        <v>575</v>
      </c>
    </row>
    <row r="598" spans="1:11" ht="15" x14ac:dyDescent="0.2">
      <c r="A598" s="1">
        <v>20170088</v>
      </c>
      <c r="B598" s="434" t="s">
        <v>907</v>
      </c>
      <c r="C598" s="427">
        <v>5252528242517</v>
      </c>
      <c r="D598" s="427" t="s">
        <v>932</v>
      </c>
      <c r="E598" s="428">
        <v>9462.15</v>
      </c>
      <c r="F598" s="429">
        <v>42927</v>
      </c>
      <c r="G598" s="433">
        <v>2017</v>
      </c>
      <c r="H598" s="432" t="s">
        <v>573</v>
      </c>
      <c r="I598" s="426" t="s">
        <v>574</v>
      </c>
      <c r="J598" s="426" t="s">
        <v>574</v>
      </c>
      <c r="K598" s="426" t="s">
        <v>575</v>
      </c>
    </row>
    <row r="599" spans="1:11" ht="15" x14ac:dyDescent="0.2">
      <c r="A599" s="1">
        <v>20170089</v>
      </c>
      <c r="B599" s="434" t="s">
        <v>907</v>
      </c>
      <c r="C599" s="427">
        <v>6932528244484</v>
      </c>
      <c r="D599" s="427" t="s">
        <v>933</v>
      </c>
      <c r="E599" s="428">
        <v>9047.2999999999993</v>
      </c>
      <c r="F599" s="429">
        <v>42927</v>
      </c>
      <c r="G599" s="433">
        <v>2017</v>
      </c>
      <c r="H599" s="432" t="s">
        <v>573</v>
      </c>
      <c r="I599" s="426" t="s">
        <v>574</v>
      </c>
      <c r="J599" s="426" t="s">
        <v>574</v>
      </c>
      <c r="K599" s="426" t="s">
        <v>575</v>
      </c>
    </row>
    <row r="600" spans="1:11" ht="15" x14ac:dyDescent="0.2">
      <c r="A600" s="1">
        <v>20170091</v>
      </c>
      <c r="B600" s="434" t="s">
        <v>907</v>
      </c>
      <c r="C600" s="427">
        <v>5182528243426</v>
      </c>
      <c r="D600" s="427" t="s">
        <v>934</v>
      </c>
      <c r="E600" s="428">
        <v>9955.94</v>
      </c>
      <c r="F600" s="429">
        <v>42927</v>
      </c>
      <c r="G600" s="433">
        <v>2017</v>
      </c>
      <c r="H600" s="432" t="s">
        <v>573</v>
      </c>
      <c r="I600" s="426" t="s">
        <v>574</v>
      </c>
      <c r="J600" s="426" t="s">
        <v>574</v>
      </c>
      <c r="K600" s="426" t="s">
        <v>575</v>
      </c>
    </row>
    <row r="601" spans="1:11" ht="15" x14ac:dyDescent="0.2">
      <c r="A601" s="1">
        <v>20170092</v>
      </c>
      <c r="B601" s="434" t="s">
        <v>907</v>
      </c>
      <c r="C601" s="427">
        <v>3822528243526</v>
      </c>
      <c r="D601" s="427" t="s">
        <v>935</v>
      </c>
      <c r="E601" s="428">
        <v>6286.75</v>
      </c>
      <c r="F601" s="429">
        <v>42927</v>
      </c>
      <c r="G601" s="433">
        <v>2017</v>
      </c>
      <c r="H601" s="432" t="s">
        <v>573</v>
      </c>
      <c r="I601" s="426" t="s">
        <v>574</v>
      </c>
      <c r="J601" s="426" t="s">
        <v>574</v>
      </c>
      <c r="K601" s="426" t="s">
        <v>575</v>
      </c>
    </row>
    <row r="602" spans="1:11" ht="15" x14ac:dyDescent="0.2">
      <c r="A602" s="1">
        <v>20170093</v>
      </c>
      <c r="B602" s="434" t="s">
        <v>907</v>
      </c>
      <c r="C602" s="427">
        <v>672528245428</v>
      </c>
      <c r="D602" s="427" t="s">
        <v>936</v>
      </c>
      <c r="E602" s="428">
        <v>6067.32</v>
      </c>
      <c r="F602" s="429">
        <v>42927</v>
      </c>
      <c r="G602" s="433">
        <v>2017</v>
      </c>
      <c r="H602" s="432" t="s">
        <v>573</v>
      </c>
      <c r="I602" s="426" t="s">
        <v>574</v>
      </c>
      <c r="J602" s="426" t="s">
        <v>574</v>
      </c>
      <c r="K602" s="426" t="s">
        <v>575</v>
      </c>
    </row>
    <row r="603" spans="1:11" ht="15" x14ac:dyDescent="0.2">
      <c r="A603" s="1">
        <v>20170094</v>
      </c>
      <c r="B603" s="434" t="s">
        <v>907</v>
      </c>
      <c r="C603" s="427">
        <v>562528242825</v>
      </c>
      <c r="D603" s="427" t="s">
        <v>912</v>
      </c>
      <c r="E603" s="428">
        <v>5686.56</v>
      </c>
      <c r="F603" s="429">
        <v>42909</v>
      </c>
      <c r="G603" s="433">
        <v>2017</v>
      </c>
      <c r="H603" s="432" t="s">
        <v>612</v>
      </c>
      <c r="I603" s="426" t="s">
        <v>613</v>
      </c>
      <c r="J603" s="426" t="s">
        <v>613</v>
      </c>
      <c r="K603" s="426" t="s">
        <v>575</v>
      </c>
    </row>
    <row r="604" spans="1:11" ht="15" x14ac:dyDescent="0.2">
      <c r="A604" s="1">
        <v>20170095</v>
      </c>
      <c r="B604" s="434" t="s">
        <v>907</v>
      </c>
      <c r="C604" s="427">
        <v>3242528242962</v>
      </c>
      <c r="D604" s="427" t="s">
        <v>908</v>
      </c>
      <c r="E604" s="428">
        <v>10279.959999999999</v>
      </c>
      <c r="F604" s="429">
        <v>42909</v>
      </c>
      <c r="G604" s="433">
        <v>2017</v>
      </c>
      <c r="H604" s="432" t="s">
        <v>612</v>
      </c>
      <c r="I604" s="426" t="s">
        <v>613</v>
      </c>
      <c r="J604" s="426" t="s">
        <v>613</v>
      </c>
      <c r="K604" s="426" t="s">
        <v>575</v>
      </c>
    </row>
    <row r="605" spans="1:11" ht="15" x14ac:dyDescent="0.2">
      <c r="A605" s="1">
        <v>20170096</v>
      </c>
      <c r="B605" s="434" t="s">
        <v>907</v>
      </c>
      <c r="C605" s="427">
        <v>479252824265</v>
      </c>
      <c r="D605" s="427" t="s">
        <v>916</v>
      </c>
      <c r="E605" s="428">
        <v>6718.56</v>
      </c>
      <c r="F605" s="429">
        <v>42909</v>
      </c>
      <c r="G605" s="433">
        <v>2017</v>
      </c>
      <c r="H605" s="432" t="s">
        <v>612</v>
      </c>
      <c r="I605" s="426" t="s">
        <v>613</v>
      </c>
      <c r="J605" s="426" t="s">
        <v>613</v>
      </c>
      <c r="K605" s="426" t="s">
        <v>575</v>
      </c>
    </row>
    <row r="606" spans="1:11" ht="15" x14ac:dyDescent="0.2">
      <c r="A606" s="1">
        <v>20170097</v>
      </c>
      <c r="B606" s="434" t="s">
        <v>907</v>
      </c>
      <c r="C606" s="427">
        <v>1625282434</v>
      </c>
      <c r="D606" s="427" t="s">
        <v>913</v>
      </c>
      <c r="E606" s="428">
        <v>5731.92</v>
      </c>
      <c r="F606" s="429">
        <v>42909</v>
      </c>
      <c r="G606" s="433">
        <v>2017</v>
      </c>
      <c r="H606" s="432" t="s">
        <v>612</v>
      </c>
      <c r="I606" s="426" t="s">
        <v>613</v>
      </c>
      <c r="J606" s="426" t="s">
        <v>613</v>
      </c>
      <c r="K606" s="426" t="s">
        <v>575</v>
      </c>
    </row>
    <row r="607" spans="1:11" ht="15" x14ac:dyDescent="0.2">
      <c r="A607" s="1">
        <v>20170098</v>
      </c>
      <c r="B607" s="434" t="s">
        <v>907</v>
      </c>
      <c r="C607" s="427">
        <v>6252528241364</v>
      </c>
      <c r="D607" s="427" t="s">
        <v>911</v>
      </c>
      <c r="E607" s="428">
        <v>5444.39</v>
      </c>
      <c r="F607" s="429">
        <v>42909</v>
      </c>
      <c r="G607" s="433">
        <v>2017</v>
      </c>
      <c r="H607" s="432" t="s">
        <v>612</v>
      </c>
      <c r="I607" s="426" t="s">
        <v>613</v>
      </c>
      <c r="J607" s="426" t="s">
        <v>613</v>
      </c>
      <c r="K607" s="426" t="s">
        <v>575</v>
      </c>
    </row>
    <row r="608" spans="1:11" ht="15" x14ac:dyDescent="0.2">
      <c r="A608" s="1">
        <v>20170099</v>
      </c>
      <c r="B608" s="434" t="s">
        <v>907</v>
      </c>
      <c r="C608" s="427">
        <v>6372528242318</v>
      </c>
      <c r="D608" s="427" t="s">
        <v>914</v>
      </c>
      <c r="E608" s="428">
        <v>5838.42</v>
      </c>
      <c r="F608" s="429">
        <v>42909</v>
      </c>
      <c r="G608" s="433">
        <v>2017</v>
      </c>
      <c r="H608" s="432" t="s">
        <v>612</v>
      </c>
      <c r="I608" s="426" t="s">
        <v>613</v>
      </c>
      <c r="J608" s="426" t="s">
        <v>613</v>
      </c>
      <c r="K608" s="426" t="s">
        <v>575</v>
      </c>
    </row>
    <row r="609" spans="1:11" ht="15" x14ac:dyDescent="0.2">
      <c r="A609" s="1">
        <v>20170100</v>
      </c>
      <c r="B609" s="434" t="s">
        <v>907</v>
      </c>
      <c r="C609" s="427">
        <v>223252824366</v>
      </c>
      <c r="D609" s="427" t="s">
        <v>909</v>
      </c>
      <c r="E609" s="428">
        <v>5193.83</v>
      </c>
      <c r="F609" s="429">
        <v>42909</v>
      </c>
      <c r="G609" s="433">
        <v>2017</v>
      </c>
      <c r="H609" s="432" t="s">
        <v>612</v>
      </c>
      <c r="I609" s="426" t="s">
        <v>613</v>
      </c>
      <c r="J609" s="426" t="s">
        <v>613</v>
      </c>
      <c r="K609" s="426" t="s">
        <v>575</v>
      </c>
    </row>
    <row r="610" spans="1:11" ht="15" x14ac:dyDescent="0.2">
      <c r="A610" s="1">
        <v>20170101</v>
      </c>
      <c r="B610" s="426" t="s">
        <v>907</v>
      </c>
      <c r="C610" s="427">
        <v>287252824424</v>
      </c>
      <c r="D610" s="427" t="s">
        <v>917</v>
      </c>
      <c r="E610" s="428">
        <v>6946.73</v>
      </c>
      <c r="F610" s="429">
        <v>42909</v>
      </c>
      <c r="G610" s="433">
        <v>2017</v>
      </c>
      <c r="H610" s="432" t="s">
        <v>612</v>
      </c>
      <c r="I610" s="426" t="s">
        <v>613</v>
      </c>
      <c r="J610" s="426" t="s">
        <v>613</v>
      </c>
      <c r="K610" s="426" t="s">
        <v>575</v>
      </c>
    </row>
    <row r="611" spans="1:11" ht="15" x14ac:dyDescent="0.2">
      <c r="A611" s="1">
        <v>20170102</v>
      </c>
      <c r="B611" s="434" t="s">
        <v>907</v>
      </c>
      <c r="C611" s="427">
        <v>1552528244566</v>
      </c>
      <c r="D611" s="427" t="s">
        <v>910</v>
      </c>
      <c r="E611" s="428">
        <v>5194.22</v>
      </c>
      <c r="F611" s="429">
        <v>42909</v>
      </c>
      <c r="G611" s="433">
        <v>2017</v>
      </c>
      <c r="H611" s="432" t="s">
        <v>612</v>
      </c>
      <c r="I611" s="426" t="s">
        <v>613</v>
      </c>
      <c r="J611" s="426" t="s">
        <v>613</v>
      </c>
      <c r="K611" s="426" t="s">
        <v>575</v>
      </c>
    </row>
    <row r="612" spans="1:11" ht="15" x14ac:dyDescent="0.2">
      <c r="A612" s="1">
        <v>20170103</v>
      </c>
      <c r="B612" s="434" t="s">
        <v>907</v>
      </c>
      <c r="C612" s="427">
        <v>236252824558</v>
      </c>
      <c r="D612" s="427" t="s">
        <v>915</v>
      </c>
      <c r="E612" s="428">
        <v>6031.22</v>
      </c>
      <c r="F612" s="429">
        <v>42909</v>
      </c>
      <c r="G612" s="433">
        <v>2017</v>
      </c>
      <c r="H612" s="432" t="s">
        <v>612</v>
      </c>
      <c r="I612" s="426" t="s">
        <v>613</v>
      </c>
      <c r="J612" s="426" t="s">
        <v>613</v>
      </c>
      <c r="K612" s="426" t="s">
        <v>575</v>
      </c>
    </row>
    <row r="613" spans="1:11" ht="15" x14ac:dyDescent="0.2">
      <c r="A613" s="1">
        <v>20170104</v>
      </c>
      <c r="B613" s="434" t="s">
        <v>899</v>
      </c>
      <c r="C613" s="427">
        <v>23631643959</v>
      </c>
      <c r="D613" s="427" t="s">
        <v>900</v>
      </c>
      <c r="E613" s="428">
        <v>15215.68</v>
      </c>
      <c r="F613" s="429">
        <v>42895</v>
      </c>
      <c r="G613" s="433">
        <v>2017</v>
      </c>
      <c r="H613" s="432" t="s">
        <v>612</v>
      </c>
      <c r="I613" s="426" t="s">
        <v>613</v>
      </c>
      <c r="J613" s="426" t="s">
        <v>613</v>
      </c>
      <c r="K613" s="426" t="s">
        <v>575</v>
      </c>
    </row>
    <row r="614" spans="1:11" ht="15" x14ac:dyDescent="0.2">
      <c r="A614" s="1">
        <v>20170105</v>
      </c>
      <c r="B614" s="426" t="s">
        <v>426</v>
      </c>
      <c r="C614" s="427">
        <v>11653567</v>
      </c>
      <c r="D614" s="427" t="s">
        <v>427</v>
      </c>
      <c r="E614" s="428">
        <v>36000</v>
      </c>
      <c r="F614" s="429">
        <v>42849</v>
      </c>
      <c r="G614" s="433">
        <v>2017</v>
      </c>
      <c r="H614" s="432" t="s">
        <v>853</v>
      </c>
      <c r="I614" s="426" t="s">
        <v>854</v>
      </c>
      <c r="J614" s="426" t="s">
        <v>854</v>
      </c>
      <c r="K614" s="426" t="s">
        <v>221</v>
      </c>
    </row>
    <row r="615" spans="1:11" ht="30" x14ac:dyDescent="0.2">
      <c r="A615" s="1">
        <v>20170106</v>
      </c>
      <c r="B615" s="426" t="s">
        <v>843</v>
      </c>
      <c r="C615" s="427">
        <v>367178128</v>
      </c>
      <c r="D615" s="427" t="s">
        <v>844</v>
      </c>
      <c r="E615" s="428">
        <v>100764.81</v>
      </c>
      <c r="F615" s="429">
        <v>42837</v>
      </c>
      <c r="G615" s="433">
        <v>2017</v>
      </c>
      <c r="H615" s="432" t="s">
        <v>741</v>
      </c>
      <c r="I615" s="426" t="s">
        <v>742</v>
      </c>
      <c r="J615" s="426" t="s">
        <v>742</v>
      </c>
      <c r="K615" s="426" t="s">
        <v>743</v>
      </c>
    </row>
    <row r="616" spans="1:11" ht="15" x14ac:dyDescent="0.2">
      <c r="A616" s="1">
        <v>20170107</v>
      </c>
      <c r="B616" s="426" t="s">
        <v>877</v>
      </c>
      <c r="C616" s="427">
        <v>621171862</v>
      </c>
      <c r="D616" s="427" t="s">
        <v>878</v>
      </c>
      <c r="E616" s="428">
        <v>73300</v>
      </c>
      <c r="F616" s="429">
        <v>42874</v>
      </c>
      <c r="G616" s="433">
        <v>2017</v>
      </c>
      <c r="H616" s="432" t="s">
        <v>853</v>
      </c>
      <c r="I616" s="426" t="s">
        <v>854</v>
      </c>
      <c r="J616" s="426" t="s">
        <v>854</v>
      </c>
      <c r="K616" s="426" t="s">
        <v>221</v>
      </c>
    </row>
    <row r="617" spans="1:11" ht="15" x14ac:dyDescent="0.2">
      <c r="A617" s="1">
        <v>20170109</v>
      </c>
      <c r="B617" s="426" t="s">
        <v>808</v>
      </c>
      <c r="C617" s="427">
        <v>72533332185</v>
      </c>
      <c r="D617" s="427" t="s">
        <v>849</v>
      </c>
      <c r="E617" s="428">
        <v>28020.9</v>
      </c>
      <c r="F617" s="429">
        <v>42843</v>
      </c>
      <c r="G617" s="433">
        <v>2017</v>
      </c>
      <c r="H617" s="432" t="s">
        <v>810</v>
      </c>
      <c r="I617" s="426" t="s">
        <v>811</v>
      </c>
      <c r="J617" s="426" t="s">
        <v>811</v>
      </c>
      <c r="K617" s="426" t="s">
        <v>812</v>
      </c>
    </row>
    <row r="618" spans="1:11" ht="15" x14ac:dyDescent="0.2">
      <c r="A618" s="1">
        <v>20170110</v>
      </c>
      <c r="B618" s="426" t="s">
        <v>808</v>
      </c>
      <c r="C618" s="427">
        <v>72533332428</v>
      </c>
      <c r="D618" s="427" t="s">
        <v>848</v>
      </c>
      <c r="E618" s="428">
        <v>24741.040000000001</v>
      </c>
      <c r="F618" s="429">
        <v>42843</v>
      </c>
      <c r="G618" s="433">
        <v>2017</v>
      </c>
      <c r="H618" s="432" t="s">
        <v>810</v>
      </c>
      <c r="I618" s="426" t="s">
        <v>811</v>
      </c>
      <c r="J618" s="426" t="s">
        <v>811</v>
      </c>
      <c r="K618" s="426" t="s">
        <v>812</v>
      </c>
    </row>
    <row r="619" spans="1:11" ht="15" x14ac:dyDescent="0.2">
      <c r="A619" s="1">
        <v>20170111</v>
      </c>
      <c r="B619" s="426" t="s">
        <v>808</v>
      </c>
      <c r="C619" s="427">
        <v>72273258474</v>
      </c>
      <c r="D619" s="427" t="s">
        <v>847</v>
      </c>
      <c r="E619" s="428">
        <v>5213.49</v>
      </c>
      <c r="F619" s="429">
        <v>42843</v>
      </c>
      <c r="G619" s="433">
        <v>2017</v>
      </c>
      <c r="H619" s="432" t="s">
        <v>810</v>
      </c>
      <c r="I619" s="426" t="s">
        <v>811</v>
      </c>
      <c r="J619" s="426" t="s">
        <v>811</v>
      </c>
      <c r="K619" s="426" t="s">
        <v>812</v>
      </c>
    </row>
    <row r="620" spans="1:11" ht="15" x14ac:dyDescent="0.2">
      <c r="A620" s="1">
        <v>20170112</v>
      </c>
      <c r="B620" s="434" t="s">
        <v>901</v>
      </c>
      <c r="C620" s="427">
        <v>1937924</v>
      </c>
      <c r="D620" s="427" t="s">
        <v>902</v>
      </c>
      <c r="E620" s="428">
        <v>27000</v>
      </c>
      <c r="F620" s="429">
        <v>42895</v>
      </c>
      <c r="G620" s="433">
        <v>2017</v>
      </c>
      <c r="H620" s="432" t="s">
        <v>612</v>
      </c>
      <c r="I620" s="426" t="s">
        <v>613</v>
      </c>
      <c r="J620" s="426" t="s">
        <v>613</v>
      </c>
      <c r="K620" s="426" t="s">
        <v>575</v>
      </c>
    </row>
    <row r="621" spans="1:11" ht="15" x14ac:dyDescent="0.2">
      <c r="A621" s="1">
        <v>20170114</v>
      </c>
      <c r="B621" s="426" t="s">
        <v>13</v>
      </c>
      <c r="C621" s="427">
        <v>367947333</v>
      </c>
      <c r="D621" s="427" t="s">
        <v>54</v>
      </c>
      <c r="E621" s="428">
        <v>30000</v>
      </c>
      <c r="F621" s="429">
        <v>42857</v>
      </c>
      <c r="G621" s="433">
        <v>2017</v>
      </c>
      <c r="H621" s="432" t="s">
        <v>864</v>
      </c>
      <c r="I621" s="426" t="s">
        <v>865</v>
      </c>
      <c r="J621" s="426" t="s">
        <v>865</v>
      </c>
      <c r="K621" s="426" t="s">
        <v>51</v>
      </c>
    </row>
    <row r="622" spans="1:11" ht="15" x14ac:dyDescent="0.2">
      <c r="A622" s="1">
        <v>20170115</v>
      </c>
      <c r="B622" s="426" t="s">
        <v>13</v>
      </c>
      <c r="C622" s="427">
        <v>3629471372</v>
      </c>
      <c r="D622" s="427" t="s">
        <v>14</v>
      </c>
      <c r="E622" s="428">
        <v>168500</v>
      </c>
      <c r="F622" s="429">
        <v>42852</v>
      </c>
      <c r="G622" s="433">
        <v>2017</v>
      </c>
      <c r="H622" s="432" t="s">
        <v>864</v>
      </c>
      <c r="I622" s="426" t="s">
        <v>865</v>
      </c>
      <c r="J622" s="426" t="s">
        <v>865</v>
      </c>
      <c r="K622" s="426" t="s">
        <v>51</v>
      </c>
    </row>
    <row r="623" spans="1:11" ht="15" x14ac:dyDescent="0.2">
      <c r="A623" s="1">
        <v>20170116</v>
      </c>
      <c r="B623" s="426" t="s">
        <v>13</v>
      </c>
      <c r="C623" s="427">
        <v>367947333</v>
      </c>
      <c r="D623" s="427" t="s">
        <v>54</v>
      </c>
      <c r="E623" s="428">
        <v>30000</v>
      </c>
      <c r="F623" s="429">
        <v>42852</v>
      </c>
      <c r="G623" s="433">
        <v>2017</v>
      </c>
      <c r="H623" s="432" t="s">
        <v>855</v>
      </c>
      <c r="I623" s="426" t="s">
        <v>856</v>
      </c>
      <c r="J623" s="426" t="s">
        <v>856</v>
      </c>
      <c r="K623" s="426" t="s">
        <v>51</v>
      </c>
    </row>
    <row r="624" spans="1:11" ht="15" x14ac:dyDescent="0.2">
      <c r="A624" s="1">
        <v>20170117</v>
      </c>
      <c r="B624" s="426" t="s">
        <v>13</v>
      </c>
      <c r="C624" s="427">
        <v>3629471372</v>
      </c>
      <c r="D624" s="427" t="s">
        <v>14</v>
      </c>
      <c r="E624" s="428">
        <v>168500</v>
      </c>
      <c r="F624" s="429">
        <v>42852</v>
      </c>
      <c r="G624" s="433">
        <v>2017</v>
      </c>
      <c r="H624" s="432" t="s">
        <v>855</v>
      </c>
      <c r="I624" s="426" t="s">
        <v>856</v>
      </c>
      <c r="J624" s="426" t="s">
        <v>856</v>
      </c>
      <c r="K624" s="426" t="s">
        <v>51</v>
      </c>
    </row>
    <row r="625" spans="1:11" ht="30" x14ac:dyDescent="0.2">
      <c r="A625" s="1">
        <v>20170118</v>
      </c>
      <c r="B625" s="434" t="s">
        <v>100</v>
      </c>
      <c r="C625" s="427">
        <v>621946845</v>
      </c>
      <c r="D625" s="427" t="s">
        <v>101</v>
      </c>
      <c r="E625" s="428">
        <v>284772.21999999997</v>
      </c>
      <c r="F625" s="429">
        <v>42891</v>
      </c>
      <c r="G625" s="433">
        <v>2017</v>
      </c>
      <c r="H625" s="432" t="s">
        <v>888</v>
      </c>
      <c r="I625" s="426" t="s">
        <v>889</v>
      </c>
      <c r="J625" s="426" t="s">
        <v>889</v>
      </c>
      <c r="K625" s="426" t="s">
        <v>82</v>
      </c>
    </row>
    <row r="626" spans="1:11" ht="15" x14ac:dyDescent="0.2">
      <c r="A626" s="1">
        <v>20170119</v>
      </c>
      <c r="B626" s="426" t="s">
        <v>860</v>
      </c>
      <c r="C626" s="427">
        <v>2196371649</v>
      </c>
      <c r="D626" s="427" t="s">
        <v>211</v>
      </c>
      <c r="E626" s="428">
        <v>136160</v>
      </c>
      <c r="F626" s="429">
        <v>42852</v>
      </c>
      <c r="G626" s="433">
        <v>2017</v>
      </c>
      <c r="H626" s="432" t="s">
        <v>861</v>
      </c>
      <c r="I626" s="426" t="s">
        <v>862</v>
      </c>
      <c r="J626" s="426" t="s">
        <v>862</v>
      </c>
      <c r="K626" s="426" t="s">
        <v>863</v>
      </c>
    </row>
    <row r="627" spans="1:11" ht="45" x14ac:dyDescent="0.2">
      <c r="A627" s="1">
        <v>20170120</v>
      </c>
      <c r="B627" s="426" t="s">
        <v>860</v>
      </c>
      <c r="C627" s="427">
        <v>2196371568</v>
      </c>
      <c r="D627" s="427" t="s">
        <v>317</v>
      </c>
      <c r="E627" s="428">
        <v>275091.78000000003</v>
      </c>
      <c r="F627" s="429">
        <v>42860</v>
      </c>
      <c r="G627" s="433">
        <v>2017</v>
      </c>
      <c r="H627" s="432" t="s">
        <v>871</v>
      </c>
      <c r="I627" s="426" t="s">
        <v>872</v>
      </c>
      <c r="J627" s="426" t="s">
        <v>872</v>
      </c>
      <c r="K627" s="426" t="s">
        <v>82</v>
      </c>
    </row>
    <row r="628" spans="1:11" ht="30" x14ac:dyDescent="0.2">
      <c r="A628" s="1">
        <v>20170121</v>
      </c>
      <c r="B628" s="426" t="s">
        <v>774</v>
      </c>
      <c r="C628" s="427">
        <v>62616344292</v>
      </c>
      <c r="D628" s="427" t="s">
        <v>775</v>
      </c>
      <c r="E628" s="428">
        <v>228546.22</v>
      </c>
      <c r="F628" s="429">
        <v>42863</v>
      </c>
      <c r="G628" s="433">
        <v>2017</v>
      </c>
      <c r="H628" s="432" t="s">
        <v>873</v>
      </c>
      <c r="I628" s="426" t="s">
        <v>874</v>
      </c>
      <c r="J628" s="426" t="s">
        <v>874</v>
      </c>
      <c r="K628" s="426" t="s">
        <v>694</v>
      </c>
    </row>
    <row r="629" spans="1:11" ht="15" x14ac:dyDescent="0.2">
      <c r="A629" s="1">
        <v>20170123</v>
      </c>
      <c r="B629" s="426" t="s">
        <v>313</v>
      </c>
      <c r="C629" s="427">
        <v>72989451</v>
      </c>
      <c r="D629" s="427" t="s">
        <v>314</v>
      </c>
      <c r="E629" s="428">
        <v>101700</v>
      </c>
      <c r="F629" s="429">
        <v>42852</v>
      </c>
      <c r="G629" s="433">
        <v>2017</v>
      </c>
      <c r="H629" s="432" t="s">
        <v>857</v>
      </c>
      <c r="I629" s="426" t="s">
        <v>858</v>
      </c>
      <c r="J629" s="426" t="s">
        <v>858</v>
      </c>
      <c r="K629" s="426" t="s">
        <v>859</v>
      </c>
    </row>
    <row r="630" spans="1:11" ht="15" x14ac:dyDescent="0.2">
      <c r="A630" s="1">
        <v>20170125</v>
      </c>
      <c r="B630" s="426" t="s">
        <v>307</v>
      </c>
      <c r="C630" s="427">
        <v>724255963</v>
      </c>
      <c r="D630" s="427" t="s">
        <v>309</v>
      </c>
      <c r="E630" s="428">
        <v>184518.55</v>
      </c>
      <c r="F630" s="429">
        <v>42852</v>
      </c>
      <c r="G630" s="433">
        <v>2017</v>
      </c>
      <c r="H630" s="432" t="s">
        <v>857</v>
      </c>
      <c r="I630" s="426" t="s">
        <v>858</v>
      </c>
      <c r="J630" s="426" t="s">
        <v>858</v>
      </c>
      <c r="K630" s="426" t="s">
        <v>859</v>
      </c>
    </row>
    <row r="631" spans="1:11" ht="30" x14ac:dyDescent="0.2">
      <c r="A631" s="1">
        <v>20170126</v>
      </c>
      <c r="B631" s="426" t="s">
        <v>875</v>
      </c>
      <c r="C631" s="427">
        <v>7729957579</v>
      </c>
      <c r="D631" s="427" t="s">
        <v>876</v>
      </c>
      <c r="E631" s="428">
        <v>14474.55</v>
      </c>
      <c r="F631" s="429">
        <v>42866</v>
      </c>
      <c r="G631" s="433">
        <v>2017</v>
      </c>
      <c r="H631" s="432" t="s">
        <v>830</v>
      </c>
      <c r="I631" s="426" t="s">
        <v>831</v>
      </c>
      <c r="J631" s="426" t="s">
        <v>831</v>
      </c>
      <c r="K631" s="426" t="s">
        <v>832</v>
      </c>
    </row>
    <row r="632" spans="1:11" ht="15" x14ac:dyDescent="0.2">
      <c r="A632" s="1">
        <v>20170127</v>
      </c>
      <c r="B632" s="426" t="s">
        <v>13</v>
      </c>
      <c r="C632" s="427">
        <v>367947333</v>
      </c>
      <c r="D632" s="427" t="s">
        <v>54</v>
      </c>
      <c r="E632" s="428">
        <v>110000</v>
      </c>
      <c r="F632" s="429">
        <v>42860</v>
      </c>
      <c r="G632" s="433">
        <v>2017</v>
      </c>
      <c r="H632" s="432" t="s">
        <v>869</v>
      </c>
      <c r="I632" s="426" t="s">
        <v>870</v>
      </c>
      <c r="J632" s="426" t="s">
        <v>870</v>
      </c>
      <c r="K632" s="426" t="s">
        <v>24</v>
      </c>
    </row>
    <row r="633" spans="1:11" ht="15" x14ac:dyDescent="0.2">
      <c r="A633" s="1">
        <v>20170128</v>
      </c>
      <c r="B633" s="426" t="s">
        <v>13</v>
      </c>
      <c r="C633" s="427">
        <v>3629471372</v>
      </c>
      <c r="D633" s="427" t="s">
        <v>14</v>
      </c>
      <c r="E633" s="428">
        <v>69904.100000000006</v>
      </c>
      <c r="F633" s="429">
        <v>42860</v>
      </c>
      <c r="G633" s="433">
        <v>2017</v>
      </c>
      <c r="H633" s="432" t="s">
        <v>869</v>
      </c>
      <c r="I633" s="426" t="s">
        <v>870</v>
      </c>
      <c r="J633" s="426" t="s">
        <v>870</v>
      </c>
      <c r="K633" s="426" t="s">
        <v>24</v>
      </c>
    </row>
    <row r="634" spans="1:11" ht="15" x14ac:dyDescent="0.2">
      <c r="A634" s="1">
        <v>20170129</v>
      </c>
      <c r="B634" s="426" t="s">
        <v>13</v>
      </c>
      <c r="C634" s="427">
        <v>567947729</v>
      </c>
      <c r="D634" s="427" t="s">
        <v>53</v>
      </c>
      <c r="E634" s="428">
        <v>8700</v>
      </c>
      <c r="F634" s="429">
        <v>42860</v>
      </c>
      <c r="G634" s="433">
        <v>2017</v>
      </c>
      <c r="H634" s="432" t="s">
        <v>869</v>
      </c>
      <c r="I634" s="426" t="s">
        <v>870</v>
      </c>
      <c r="J634" s="426" t="s">
        <v>870</v>
      </c>
      <c r="K634" s="426" t="s">
        <v>24</v>
      </c>
    </row>
    <row r="635" spans="1:11" ht="15" x14ac:dyDescent="0.2">
      <c r="A635" s="1">
        <v>20170130</v>
      </c>
      <c r="B635" s="426" t="s">
        <v>13</v>
      </c>
      <c r="C635" s="427">
        <v>367947333</v>
      </c>
      <c r="D635" s="427" t="s">
        <v>54</v>
      </c>
      <c r="E635" s="428">
        <v>56405.8</v>
      </c>
      <c r="F635" s="429">
        <v>42860</v>
      </c>
      <c r="G635" s="433">
        <v>2017</v>
      </c>
      <c r="H635" s="432" t="s">
        <v>867</v>
      </c>
      <c r="I635" s="426" t="s">
        <v>868</v>
      </c>
      <c r="J635" s="426" t="s">
        <v>868</v>
      </c>
      <c r="K635" s="426" t="s">
        <v>24</v>
      </c>
    </row>
    <row r="636" spans="1:11" ht="15" x14ac:dyDescent="0.2">
      <c r="A636" s="1">
        <v>20170131</v>
      </c>
      <c r="B636" s="426" t="s">
        <v>13</v>
      </c>
      <c r="C636" s="427">
        <v>3629471372</v>
      </c>
      <c r="D636" s="427" t="s">
        <v>14</v>
      </c>
      <c r="E636" s="428">
        <v>123498.3</v>
      </c>
      <c r="F636" s="429">
        <v>42860</v>
      </c>
      <c r="G636" s="433">
        <v>2017</v>
      </c>
      <c r="H636" s="432" t="s">
        <v>867</v>
      </c>
      <c r="I636" s="426" t="s">
        <v>868</v>
      </c>
      <c r="J636" s="426" t="s">
        <v>868</v>
      </c>
      <c r="K636" s="426" t="s">
        <v>24</v>
      </c>
    </row>
    <row r="637" spans="1:11" ht="15" x14ac:dyDescent="0.2">
      <c r="A637" s="1">
        <v>20170132</v>
      </c>
      <c r="B637" s="426" t="s">
        <v>13</v>
      </c>
      <c r="C637" s="427">
        <v>567947729</v>
      </c>
      <c r="D637" s="427" t="s">
        <v>53</v>
      </c>
      <c r="E637" s="428">
        <v>8700</v>
      </c>
      <c r="F637" s="429">
        <v>42860</v>
      </c>
      <c r="G637" s="433">
        <v>2017</v>
      </c>
      <c r="H637" s="432" t="s">
        <v>867</v>
      </c>
      <c r="I637" s="426" t="s">
        <v>868</v>
      </c>
      <c r="J637" s="426" t="s">
        <v>868</v>
      </c>
      <c r="K637" s="426" t="s">
        <v>24</v>
      </c>
    </row>
    <row r="638" spans="1:11" ht="15" x14ac:dyDescent="0.2">
      <c r="A638" s="1">
        <v>20170133</v>
      </c>
      <c r="B638" s="426" t="s">
        <v>255</v>
      </c>
      <c r="C638" s="427">
        <v>33859536286</v>
      </c>
      <c r="D638" s="427" t="s">
        <v>256</v>
      </c>
      <c r="E638" s="428">
        <v>8555.56</v>
      </c>
      <c r="F638" s="429">
        <v>42874</v>
      </c>
      <c r="G638" s="433">
        <v>2017</v>
      </c>
      <c r="H638" s="432" t="s">
        <v>853</v>
      </c>
      <c r="I638" s="426" t="s">
        <v>854</v>
      </c>
      <c r="J638" s="426" t="s">
        <v>854</v>
      </c>
      <c r="K638" s="426" t="s">
        <v>221</v>
      </c>
    </row>
    <row r="639" spans="1:11" ht="30" x14ac:dyDescent="0.2">
      <c r="A639" s="1">
        <v>20170134</v>
      </c>
      <c r="B639" s="434" t="s">
        <v>233</v>
      </c>
      <c r="C639" s="427">
        <v>622221486</v>
      </c>
      <c r="D639" s="427" t="s">
        <v>234</v>
      </c>
      <c r="E639" s="428">
        <v>142025.9</v>
      </c>
      <c r="F639" s="429">
        <v>42893</v>
      </c>
      <c r="G639" s="433">
        <v>2017</v>
      </c>
      <c r="H639" s="432" t="s">
        <v>890</v>
      </c>
      <c r="I639" s="426" t="s">
        <v>891</v>
      </c>
      <c r="J639" s="426" t="s">
        <v>891</v>
      </c>
      <c r="K639" s="426" t="s">
        <v>60</v>
      </c>
    </row>
    <row r="640" spans="1:11" ht="30" x14ac:dyDescent="0.2">
      <c r="A640" s="1">
        <v>20170138</v>
      </c>
      <c r="B640" s="434" t="s">
        <v>860</v>
      </c>
      <c r="C640" s="427">
        <v>2196371568</v>
      </c>
      <c r="D640" s="427" t="s">
        <v>317</v>
      </c>
      <c r="E640" s="428">
        <v>280740.24</v>
      </c>
      <c r="F640" s="429">
        <v>42895</v>
      </c>
      <c r="G640" s="433">
        <v>2017</v>
      </c>
      <c r="H640" s="432" t="s">
        <v>895</v>
      </c>
      <c r="I640" s="426" t="s">
        <v>896</v>
      </c>
      <c r="J640" s="426" t="s">
        <v>896</v>
      </c>
      <c r="K640" s="426" t="s">
        <v>162</v>
      </c>
    </row>
    <row r="641" spans="1:11" ht="30" x14ac:dyDescent="0.2">
      <c r="A641" s="1">
        <v>20170139</v>
      </c>
      <c r="B641" s="434" t="s">
        <v>860</v>
      </c>
      <c r="C641" s="427">
        <v>21963717</v>
      </c>
      <c r="D641" s="427" t="s">
        <v>892</v>
      </c>
      <c r="E641" s="428">
        <v>289902.18</v>
      </c>
      <c r="F641" s="429">
        <v>42895</v>
      </c>
      <c r="G641" s="433">
        <v>2017</v>
      </c>
      <c r="H641" s="432" t="s">
        <v>893</v>
      </c>
      <c r="I641" s="426" t="s">
        <v>894</v>
      </c>
      <c r="J641" s="426" t="s">
        <v>894</v>
      </c>
      <c r="K641" s="426" t="s">
        <v>162</v>
      </c>
    </row>
    <row r="642" spans="1:11" ht="45" x14ac:dyDescent="0.2">
      <c r="A642" s="1">
        <v>20170140</v>
      </c>
      <c r="B642" s="434" t="s">
        <v>860</v>
      </c>
      <c r="C642" s="427">
        <v>21963717</v>
      </c>
      <c r="D642" s="427" t="s">
        <v>892</v>
      </c>
      <c r="E642" s="428">
        <v>299991.15999999997</v>
      </c>
      <c r="F642" s="429">
        <v>42895</v>
      </c>
      <c r="G642" s="433">
        <v>2017</v>
      </c>
      <c r="H642" s="432" t="s">
        <v>897</v>
      </c>
      <c r="I642" s="426" t="s">
        <v>898</v>
      </c>
      <c r="J642" s="426" t="s">
        <v>898</v>
      </c>
      <c r="K642" s="426" t="s">
        <v>162</v>
      </c>
    </row>
    <row r="643" spans="1:11" ht="15" x14ac:dyDescent="0.2">
      <c r="A643" s="1">
        <v>20170141</v>
      </c>
      <c r="B643" s="434" t="s">
        <v>903</v>
      </c>
      <c r="C643" s="427">
        <v>67597543169</v>
      </c>
      <c r="D643" s="427" t="s">
        <v>904</v>
      </c>
      <c r="E643" s="428">
        <v>112000</v>
      </c>
      <c r="F643" s="429">
        <v>42905</v>
      </c>
      <c r="G643" s="433">
        <v>2017</v>
      </c>
      <c r="H643" s="432" t="s">
        <v>905</v>
      </c>
      <c r="I643" s="426" t="s">
        <v>906</v>
      </c>
      <c r="J643" s="426" t="s">
        <v>906</v>
      </c>
      <c r="K643" s="426" t="s">
        <v>580</v>
      </c>
    </row>
    <row r="644" spans="1:11" ht="30" x14ac:dyDescent="0.2">
      <c r="A644" s="1">
        <v>20170142</v>
      </c>
      <c r="B644" s="434" t="s">
        <v>879</v>
      </c>
      <c r="C644" s="427">
        <v>2571549</v>
      </c>
      <c r="D644" s="427" t="s">
        <v>880</v>
      </c>
      <c r="E644" s="428">
        <v>36000</v>
      </c>
      <c r="F644" s="429">
        <v>42884</v>
      </c>
      <c r="G644" s="433">
        <v>2017</v>
      </c>
      <c r="H644" s="432" t="s">
        <v>881</v>
      </c>
      <c r="I644" s="426" t="s">
        <v>882</v>
      </c>
      <c r="J644" s="426" t="s">
        <v>883</v>
      </c>
      <c r="K644" s="426" t="s">
        <v>221</v>
      </c>
    </row>
    <row r="645" spans="1:11" ht="30" x14ac:dyDescent="0.2">
      <c r="A645" s="1">
        <v>20170144</v>
      </c>
      <c r="B645" s="434" t="s">
        <v>233</v>
      </c>
      <c r="C645" s="427">
        <v>622221486</v>
      </c>
      <c r="D645" s="427" t="s">
        <v>234</v>
      </c>
      <c r="E645" s="428">
        <v>157974.1</v>
      </c>
      <c r="F645" s="429">
        <v>42892</v>
      </c>
      <c r="G645" s="433">
        <v>2017</v>
      </c>
      <c r="H645" s="432" t="s">
        <v>726</v>
      </c>
      <c r="I645" s="426" t="s">
        <v>727</v>
      </c>
      <c r="J645" s="426" t="s">
        <v>727</v>
      </c>
      <c r="K645" s="426" t="s">
        <v>593</v>
      </c>
    </row>
    <row r="646" spans="1:11" ht="15" x14ac:dyDescent="0.2">
      <c r="A646" s="1">
        <v>20170145</v>
      </c>
      <c r="B646" s="434" t="s">
        <v>13</v>
      </c>
      <c r="C646" s="427">
        <v>567947729</v>
      </c>
      <c r="D646" s="427" t="s">
        <v>53</v>
      </c>
      <c r="E646" s="428">
        <v>12200</v>
      </c>
      <c r="F646" s="429">
        <v>42888</v>
      </c>
      <c r="G646" s="433">
        <v>2017</v>
      </c>
      <c r="H646" s="432" t="s">
        <v>886</v>
      </c>
      <c r="I646" s="426" t="s">
        <v>887</v>
      </c>
      <c r="J646" s="426" t="s">
        <v>887</v>
      </c>
      <c r="K646" s="426" t="s">
        <v>175</v>
      </c>
    </row>
    <row r="647" spans="1:11" ht="15" x14ac:dyDescent="0.2">
      <c r="A647" s="1">
        <v>20170146</v>
      </c>
      <c r="B647" s="434" t="s">
        <v>13</v>
      </c>
      <c r="C647" s="427">
        <v>367947333</v>
      </c>
      <c r="D647" s="427" t="s">
        <v>54</v>
      </c>
      <c r="E647" s="428">
        <v>100000</v>
      </c>
      <c r="F647" s="429">
        <v>42888</v>
      </c>
      <c r="G647" s="433">
        <v>2017</v>
      </c>
      <c r="H647" s="432" t="s">
        <v>886</v>
      </c>
      <c r="I647" s="426" t="s">
        <v>887</v>
      </c>
      <c r="J647" s="426" t="s">
        <v>887</v>
      </c>
      <c r="K647" s="426" t="s">
        <v>175</v>
      </c>
    </row>
    <row r="648" spans="1:11" ht="15" x14ac:dyDescent="0.2">
      <c r="A648" s="1">
        <v>20170147</v>
      </c>
      <c r="B648" s="434" t="s">
        <v>13</v>
      </c>
      <c r="C648" s="427">
        <v>3629471372</v>
      </c>
      <c r="D648" s="427" t="s">
        <v>14</v>
      </c>
      <c r="E648" s="428">
        <v>141657.24</v>
      </c>
      <c r="F648" s="429">
        <v>42888</v>
      </c>
      <c r="G648" s="433">
        <v>2017</v>
      </c>
      <c r="H648" s="432" t="s">
        <v>886</v>
      </c>
      <c r="I648" s="426" t="s">
        <v>887</v>
      </c>
      <c r="J648" s="426" t="s">
        <v>887</v>
      </c>
      <c r="K648" s="426" t="s">
        <v>175</v>
      </c>
    </row>
    <row r="649" spans="1:11" ht="15" x14ac:dyDescent="0.2">
      <c r="A649" s="1">
        <v>20170148</v>
      </c>
      <c r="B649" s="434" t="s">
        <v>13</v>
      </c>
      <c r="C649" s="427">
        <v>367947333</v>
      </c>
      <c r="D649" s="427" t="s">
        <v>54</v>
      </c>
      <c r="E649" s="428">
        <v>23077.46</v>
      </c>
      <c r="F649" s="429">
        <v>42888</v>
      </c>
      <c r="G649" s="433">
        <v>2017</v>
      </c>
      <c r="H649" s="432" t="s">
        <v>884</v>
      </c>
      <c r="I649" s="426" t="s">
        <v>885</v>
      </c>
      <c r="J649" s="426" t="s">
        <v>885</v>
      </c>
      <c r="K649" s="426" t="s">
        <v>24</v>
      </c>
    </row>
    <row r="650" spans="1:11" ht="15" x14ac:dyDescent="0.2">
      <c r="A650" s="1">
        <v>20170149</v>
      </c>
      <c r="B650" s="434" t="s">
        <v>13</v>
      </c>
      <c r="C650" s="427">
        <v>3629471372</v>
      </c>
      <c r="D650" s="427" t="s">
        <v>14</v>
      </c>
      <c r="E650" s="428">
        <v>206000</v>
      </c>
      <c r="F650" s="429">
        <v>42888</v>
      </c>
      <c r="G650" s="433">
        <v>2017</v>
      </c>
      <c r="H650" s="432" t="s">
        <v>884</v>
      </c>
      <c r="I650" s="426" t="s">
        <v>885</v>
      </c>
      <c r="J650" s="426" t="s">
        <v>885</v>
      </c>
      <c r="K650" s="426" t="s">
        <v>24</v>
      </c>
    </row>
    <row r="651" spans="1:11" ht="45" x14ac:dyDescent="0.2">
      <c r="A651" s="1">
        <v>20170150</v>
      </c>
      <c r="B651" s="434" t="s">
        <v>803</v>
      </c>
      <c r="C651" s="427">
        <v>71334388249</v>
      </c>
      <c r="D651" s="427" t="s">
        <v>466</v>
      </c>
      <c r="E651" s="428">
        <v>9333.33</v>
      </c>
      <c r="F651" s="429">
        <v>42893</v>
      </c>
      <c r="G651" s="433">
        <v>2017</v>
      </c>
      <c r="H651" s="432" t="s">
        <v>871</v>
      </c>
      <c r="I651" s="426" t="s">
        <v>872</v>
      </c>
      <c r="J651" s="426" t="s">
        <v>872</v>
      </c>
      <c r="K651" s="426" t="s">
        <v>82</v>
      </c>
    </row>
    <row r="652" spans="1:11" ht="15" x14ac:dyDescent="0.2">
      <c r="A652" s="1">
        <v>20170151</v>
      </c>
      <c r="B652" s="434" t="s">
        <v>987</v>
      </c>
      <c r="C652" s="427">
        <v>1342632616</v>
      </c>
      <c r="D652" s="427" t="s">
        <v>988</v>
      </c>
      <c r="E652" s="428">
        <v>70000</v>
      </c>
      <c r="F652" s="429">
        <v>42930</v>
      </c>
      <c r="G652" s="433">
        <v>2017</v>
      </c>
      <c r="H652" s="432" t="s">
        <v>989</v>
      </c>
      <c r="I652" s="426" t="s">
        <v>990</v>
      </c>
      <c r="J652" s="426" t="s">
        <v>990</v>
      </c>
      <c r="K652" s="426" t="s">
        <v>991</v>
      </c>
    </row>
    <row r="653" spans="1:11" ht="15" x14ac:dyDescent="0.2">
      <c r="A653" s="1">
        <v>20170152</v>
      </c>
      <c r="B653" s="434" t="s">
        <v>297</v>
      </c>
      <c r="C653" s="427">
        <v>6736281221</v>
      </c>
      <c r="D653" s="427" t="s">
        <v>493</v>
      </c>
      <c r="E653" s="428">
        <v>106026.53</v>
      </c>
      <c r="F653" s="429">
        <v>42922</v>
      </c>
      <c r="G653" s="433">
        <v>2017</v>
      </c>
      <c r="H653" s="432" t="s">
        <v>905</v>
      </c>
      <c r="I653" s="426" t="s">
        <v>906</v>
      </c>
      <c r="J653" s="426" t="s">
        <v>906</v>
      </c>
      <c r="K653" s="426" t="s">
        <v>580</v>
      </c>
    </row>
    <row r="654" spans="1:11" ht="15" x14ac:dyDescent="0.2">
      <c r="A654" s="1">
        <v>20170154</v>
      </c>
      <c r="B654" s="426" t="s">
        <v>1004</v>
      </c>
      <c r="C654" s="427">
        <v>772661573</v>
      </c>
      <c r="D654" s="427" t="s">
        <v>1005</v>
      </c>
      <c r="E654" s="428">
        <v>18000</v>
      </c>
      <c r="F654" s="429">
        <v>42954</v>
      </c>
      <c r="G654" s="433">
        <v>2017</v>
      </c>
      <c r="H654" s="432" t="s">
        <v>939</v>
      </c>
      <c r="I654" s="426" t="s">
        <v>940</v>
      </c>
      <c r="J654" s="426" t="s">
        <v>940</v>
      </c>
      <c r="K654" s="426" t="s">
        <v>941</v>
      </c>
    </row>
    <row r="655" spans="1:11" ht="15" x14ac:dyDescent="0.2">
      <c r="A655" s="1">
        <v>20170155</v>
      </c>
      <c r="B655" s="426" t="s">
        <v>937</v>
      </c>
      <c r="C655" s="427">
        <v>23625282479</v>
      </c>
      <c r="D655" s="427" t="s">
        <v>1006</v>
      </c>
      <c r="E655" s="428">
        <v>4048.33</v>
      </c>
      <c r="F655" s="429">
        <v>42954</v>
      </c>
      <c r="G655" s="433">
        <v>2017</v>
      </c>
      <c r="H655" s="432" t="s">
        <v>939</v>
      </c>
      <c r="I655" s="426" t="s">
        <v>940</v>
      </c>
      <c r="J655" s="426" t="s">
        <v>940</v>
      </c>
      <c r="K655" s="426" t="s">
        <v>941</v>
      </c>
    </row>
    <row r="656" spans="1:11" ht="15" x14ac:dyDescent="0.2">
      <c r="A656" s="1">
        <v>20170156</v>
      </c>
      <c r="B656" s="434" t="s">
        <v>937</v>
      </c>
      <c r="C656" s="427">
        <v>26125282485</v>
      </c>
      <c r="D656" s="427" t="s">
        <v>938</v>
      </c>
      <c r="E656" s="428">
        <v>4305.1899999999996</v>
      </c>
      <c r="F656" s="429">
        <v>42927</v>
      </c>
      <c r="G656" s="433">
        <v>2017</v>
      </c>
      <c r="H656" s="432" t="s">
        <v>939</v>
      </c>
      <c r="I656" s="426" t="s">
        <v>940</v>
      </c>
      <c r="J656" s="426" t="s">
        <v>940</v>
      </c>
      <c r="K656" s="426" t="s">
        <v>941</v>
      </c>
    </row>
    <row r="657" spans="1:11" ht="15" x14ac:dyDescent="0.2">
      <c r="A657" s="1">
        <v>20170157</v>
      </c>
      <c r="B657" s="434" t="s">
        <v>937</v>
      </c>
      <c r="C657" s="427">
        <v>392528241211</v>
      </c>
      <c r="D657" s="427" t="s">
        <v>942</v>
      </c>
      <c r="E657" s="428">
        <v>4734.79</v>
      </c>
      <c r="F657" s="429">
        <v>42927</v>
      </c>
      <c r="G657" s="433">
        <v>2017</v>
      </c>
      <c r="H657" s="432" t="s">
        <v>939</v>
      </c>
      <c r="I657" s="426" t="s">
        <v>940</v>
      </c>
      <c r="J657" s="426" t="s">
        <v>940</v>
      </c>
      <c r="K657" s="426" t="s">
        <v>941</v>
      </c>
    </row>
    <row r="658" spans="1:11" ht="15" x14ac:dyDescent="0.2">
      <c r="A658" s="1">
        <v>20170158</v>
      </c>
      <c r="B658" s="434" t="s">
        <v>937</v>
      </c>
      <c r="C658" s="427">
        <v>1122528243753</v>
      </c>
      <c r="D658" s="427" t="s">
        <v>943</v>
      </c>
      <c r="E658" s="428">
        <v>3886.62</v>
      </c>
      <c r="F658" s="429">
        <v>42927</v>
      </c>
      <c r="G658" s="433">
        <v>2017</v>
      </c>
      <c r="H658" s="432" t="s">
        <v>939</v>
      </c>
      <c r="I658" s="426" t="s">
        <v>940</v>
      </c>
      <c r="J658" s="426" t="s">
        <v>940</v>
      </c>
      <c r="K658" s="426" t="s">
        <v>941</v>
      </c>
    </row>
    <row r="659" spans="1:11" ht="15" x14ac:dyDescent="0.2">
      <c r="A659" s="1">
        <v>20170159</v>
      </c>
      <c r="B659" s="434" t="s">
        <v>937</v>
      </c>
      <c r="C659" s="427">
        <v>694252824186</v>
      </c>
      <c r="D659" s="427" t="s">
        <v>944</v>
      </c>
      <c r="E659" s="428">
        <v>4317.41</v>
      </c>
      <c r="F659" s="429">
        <v>42927</v>
      </c>
      <c r="G659" s="433">
        <v>2017</v>
      </c>
      <c r="H659" s="432" t="s">
        <v>939</v>
      </c>
      <c r="I659" s="426" t="s">
        <v>940</v>
      </c>
      <c r="J659" s="426" t="s">
        <v>940</v>
      </c>
      <c r="K659" s="426" t="s">
        <v>941</v>
      </c>
    </row>
    <row r="660" spans="1:11" ht="15" x14ac:dyDescent="0.2">
      <c r="A660" s="1">
        <v>20170160</v>
      </c>
      <c r="B660" s="434" t="s">
        <v>937</v>
      </c>
      <c r="C660" s="427">
        <v>6472528243126</v>
      </c>
      <c r="D660" s="427" t="s">
        <v>945</v>
      </c>
      <c r="E660" s="428">
        <v>5201.97</v>
      </c>
      <c r="F660" s="429">
        <v>42927</v>
      </c>
      <c r="G660" s="433">
        <v>2017</v>
      </c>
      <c r="H660" s="432" t="s">
        <v>939</v>
      </c>
      <c r="I660" s="426" t="s">
        <v>940</v>
      </c>
      <c r="J660" s="426" t="s">
        <v>940</v>
      </c>
      <c r="K660" s="426" t="s">
        <v>941</v>
      </c>
    </row>
    <row r="661" spans="1:11" ht="15" x14ac:dyDescent="0.2">
      <c r="A661" s="1">
        <v>20170161</v>
      </c>
      <c r="B661" s="434" t="s">
        <v>937</v>
      </c>
      <c r="C661" s="427">
        <v>262528243215</v>
      </c>
      <c r="D661" s="427" t="s">
        <v>946</v>
      </c>
      <c r="E661" s="428">
        <v>3868.74</v>
      </c>
      <c r="F661" s="429">
        <v>42927</v>
      </c>
      <c r="G661" s="433">
        <v>2017</v>
      </c>
      <c r="H661" s="432" t="s">
        <v>939</v>
      </c>
      <c r="I661" s="426" t="s">
        <v>940</v>
      </c>
      <c r="J661" s="426" t="s">
        <v>940</v>
      </c>
      <c r="K661" s="426" t="s">
        <v>941</v>
      </c>
    </row>
    <row r="662" spans="1:11" ht="15" x14ac:dyDescent="0.2">
      <c r="A662" s="1">
        <v>20170162</v>
      </c>
      <c r="B662" s="434" t="s">
        <v>937</v>
      </c>
      <c r="C662" s="427">
        <v>162528243321</v>
      </c>
      <c r="D662" s="427" t="s">
        <v>947</v>
      </c>
      <c r="E662" s="428">
        <v>4270.4399999999996</v>
      </c>
      <c r="F662" s="429">
        <v>42927</v>
      </c>
      <c r="G662" s="433">
        <v>2017</v>
      </c>
      <c r="H662" s="432" t="s">
        <v>939</v>
      </c>
      <c r="I662" s="426" t="s">
        <v>940</v>
      </c>
      <c r="J662" s="426" t="s">
        <v>940</v>
      </c>
      <c r="K662" s="426" t="s">
        <v>941</v>
      </c>
    </row>
    <row r="663" spans="1:11" ht="15" x14ac:dyDescent="0.2">
      <c r="A663" s="1">
        <v>20170163</v>
      </c>
      <c r="B663" s="434" t="s">
        <v>937</v>
      </c>
      <c r="C663" s="427">
        <v>46252824381</v>
      </c>
      <c r="D663" s="427" t="s">
        <v>948</v>
      </c>
      <c r="E663" s="428">
        <v>3257.14</v>
      </c>
      <c r="F663" s="429">
        <v>42927</v>
      </c>
      <c r="G663" s="433">
        <v>2017</v>
      </c>
      <c r="H663" s="432" t="s">
        <v>939</v>
      </c>
      <c r="I663" s="426" t="s">
        <v>940</v>
      </c>
      <c r="J663" s="426" t="s">
        <v>940</v>
      </c>
      <c r="K663" s="426" t="s">
        <v>941</v>
      </c>
    </row>
    <row r="664" spans="1:11" ht="15" x14ac:dyDescent="0.2">
      <c r="A664" s="1">
        <v>20170164</v>
      </c>
      <c r="B664" s="434" t="s">
        <v>937</v>
      </c>
      <c r="C664" s="427">
        <v>71252824399</v>
      </c>
      <c r="D664" s="427" t="s">
        <v>949</v>
      </c>
      <c r="E664" s="428">
        <v>3413.5</v>
      </c>
      <c r="F664" s="429">
        <v>42927</v>
      </c>
      <c r="G664" s="433">
        <v>2017</v>
      </c>
      <c r="H664" s="432" t="s">
        <v>939</v>
      </c>
      <c r="I664" s="426" t="s">
        <v>940</v>
      </c>
      <c r="J664" s="426" t="s">
        <v>940</v>
      </c>
      <c r="K664" s="426" t="s">
        <v>941</v>
      </c>
    </row>
    <row r="665" spans="1:11" ht="15" x14ac:dyDescent="0.2">
      <c r="A665" s="1">
        <v>20170165</v>
      </c>
      <c r="B665" s="434" t="s">
        <v>937</v>
      </c>
      <c r="C665" s="427">
        <v>116252824459</v>
      </c>
      <c r="D665" s="427" t="s">
        <v>950</v>
      </c>
      <c r="E665" s="428">
        <v>5088.3900000000003</v>
      </c>
      <c r="F665" s="429">
        <v>42927</v>
      </c>
      <c r="G665" s="433">
        <v>2017</v>
      </c>
      <c r="H665" s="432" t="s">
        <v>939</v>
      </c>
      <c r="I665" s="426" t="s">
        <v>940</v>
      </c>
      <c r="J665" s="426" t="s">
        <v>940</v>
      </c>
      <c r="K665" s="426" t="s">
        <v>941</v>
      </c>
    </row>
    <row r="666" spans="1:11" ht="15" x14ac:dyDescent="0.2">
      <c r="A666" s="1">
        <v>20170166</v>
      </c>
      <c r="B666" s="434" t="s">
        <v>937</v>
      </c>
      <c r="C666" s="427">
        <v>1442528244355</v>
      </c>
      <c r="D666" s="427" t="s">
        <v>951</v>
      </c>
      <c r="E666" s="428">
        <v>2914.42</v>
      </c>
      <c r="F666" s="429">
        <v>42927</v>
      </c>
      <c r="G666" s="433">
        <v>2017</v>
      </c>
      <c r="H666" s="432" t="s">
        <v>939</v>
      </c>
      <c r="I666" s="426" t="s">
        <v>940</v>
      </c>
      <c r="J666" s="426" t="s">
        <v>940</v>
      </c>
      <c r="K666" s="426" t="s">
        <v>941</v>
      </c>
    </row>
    <row r="667" spans="1:11" ht="15" x14ac:dyDescent="0.2">
      <c r="A667" s="1">
        <v>20170167</v>
      </c>
      <c r="B667" s="434" t="s">
        <v>937</v>
      </c>
      <c r="C667" s="427">
        <v>3672528245344</v>
      </c>
      <c r="D667" s="427" t="s">
        <v>952</v>
      </c>
      <c r="E667" s="428">
        <v>2496.64</v>
      </c>
      <c r="F667" s="429">
        <v>42927</v>
      </c>
      <c r="G667" s="433">
        <v>2017</v>
      </c>
      <c r="H667" s="432" t="s">
        <v>939</v>
      </c>
      <c r="I667" s="426" t="s">
        <v>940</v>
      </c>
      <c r="J667" s="426" t="s">
        <v>940</v>
      </c>
      <c r="K667" s="426" t="s">
        <v>941</v>
      </c>
    </row>
    <row r="668" spans="1:11" ht="15" x14ac:dyDescent="0.2">
      <c r="A668" s="1">
        <v>20170168</v>
      </c>
      <c r="B668" s="434" t="s">
        <v>937</v>
      </c>
      <c r="C668" s="427">
        <v>422528244617</v>
      </c>
      <c r="D668" s="427" t="s">
        <v>953</v>
      </c>
      <c r="E668" s="428">
        <v>2848.14</v>
      </c>
      <c r="F668" s="429">
        <v>42927</v>
      </c>
      <c r="G668" s="433">
        <v>2017</v>
      </c>
      <c r="H668" s="432" t="s">
        <v>939</v>
      </c>
      <c r="I668" s="426" t="s">
        <v>940</v>
      </c>
      <c r="J668" s="426" t="s">
        <v>940</v>
      </c>
      <c r="K668" s="426" t="s">
        <v>941</v>
      </c>
    </row>
    <row r="669" spans="1:11" ht="15" x14ac:dyDescent="0.2">
      <c r="A669" s="1">
        <v>20170169</v>
      </c>
      <c r="B669" s="434" t="s">
        <v>937</v>
      </c>
      <c r="C669" s="427">
        <v>1832528244781</v>
      </c>
      <c r="D669" s="427" t="s">
        <v>954</v>
      </c>
      <c r="E669" s="428">
        <v>4559.25</v>
      </c>
      <c r="F669" s="429">
        <v>42927</v>
      </c>
      <c r="G669" s="433">
        <v>2017</v>
      </c>
      <c r="H669" s="432" t="s">
        <v>939</v>
      </c>
      <c r="I669" s="426" t="s">
        <v>940</v>
      </c>
      <c r="J669" s="426" t="s">
        <v>940</v>
      </c>
      <c r="K669" s="426" t="s">
        <v>941</v>
      </c>
    </row>
    <row r="670" spans="1:11" ht="15" x14ac:dyDescent="0.2">
      <c r="A670" s="1">
        <v>20170170</v>
      </c>
      <c r="B670" s="434" t="s">
        <v>937</v>
      </c>
      <c r="C670" s="427">
        <v>251252824483</v>
      </c>
      <c r="D670" s="427" t="s">
        <v>955</v>
      </c>
      <c r="E670" s="428">
        <v>5494.98</v>
      </c>
      <c r="F670" s="429">
        <v>42927</v>
      </c>
      <c r="G670" s="433">
        <v>2017</v>
      </c>
      <c r="H670" s="432" t="s">
        <v>939</v>
      </c>
      <c r="I670" s="426" t="s">
        <v>940</v>
      </c>
      <c r="J670" s="426" t="s">
        <v>940</v>
      </c>
      <c r="K670" s="426" t="s">
        <v>941</v>
      </c>
    </row>
    <row r="671" spans="1:11" ht="15" x14ac:dyDescent="0.2">
      <c r="A671" s="1">
        <v>20170171</v>
      </c>
      <c r="B671" s="434" t="s">
        <v>937</v>
      </c>
      <c r="C671" s="427">
        <v>5962528244959</v>
      </c>
      <c r="D671" s="427" t="s">
        <v>956</v>
      </c>
      <c r="E671" s="428">
        <v>5436.84</v>
      </c>
      <c r="F671" s="429">
        <v>42927</v>
      </c>
      <c r="G671" s="433">
        <v>2017</v>
      </c>
      <c r="H671" s="432" t="s">
        <v>939</v>
      </c>
      <c r="I671" s="426" t="s">
        <v>940</v>
      </c>
      <c r="J671" s="426" t="s">
        <v>940</v>
      </c>
      <c r="K671" s="426" t="s">
        <v>941</v>
      </c>
    </row>
    <row r="672" spans="1:11" ht="15" x14ac:dyDescent="0.2">
      <c r="A672" s="1">
        <v>20170172</v>
      </c>
      <c r="B672" s="434" t="s">
        <v>937</v>
      </c>
      <c r="C672" s="427">
        <v>153252824582</v>
      </c>
      <c r="D672" s="427" t="s">
        <v>957</v>
      </c>
      <c r="E672" s="428">
        <v>3392.46</v>
      </c>
      <c r="F672" s="429">
        <v>42927</v>
      </c>
      <c r="G672" s="433">
        <v>2017</v>
      </c>
      <c r="H672" s="432" t="s">
        <v>939</v>
      </c>
      <c r="I672" s="426" t="s">
        <v>940</v>
      </c>
      <c r="J672" s="426" t="s">
        <v>940</v>
      </c>
      <c r="K672" s="426" t="s">
        <v>941</v>
      </c>
    </row>
    <row r="673" spans="1:11" ht="15" x14ac:dyDescent="0.2">
      <c r="A673" s="1">
        <v>20170173</v>
      </c>
      <c r="B673" s="434" t="s">
        <v>937</v>
      </c>
      <c r="C673" s="427">
        <v>4992528245192</v>
      </c>
      <c r="D673" s="427" t="s">
        <v>958</v>
      </c>
      <c r="E673" s="428">
        <v>2504.7199999999998</v>
      </c>
      <c r="F673" s="429">
        <v>42927</v>
      </c>
      <c r="G673" s="433">
        <v>2017</v>
      </c>
      <c r="H673" s="432" t="s">
        <v>939</v>
      </c>
      <c r="I673" s="426" t="s">
        <v>940</v>
      </c>
      <c r="J673" s="426" t="s">
        <v>940</v>
      </c>
      <c r="K673" s="426" t="s">
        <v>941</v>
      </c>
    </row>
    <row r="674" spans="1:11" ht="15" x14ac:dyDescent="0.2">
      <c r="A674" s="1">
        <v>20170174</v>
      </c>
      <c r="B674" s="434" t="s">
        <v>937</v>
      </c>
      <c r="C674" s="427">
        <v>4342528245258</v>
      </c>
      <c r="D674" s="427" t="s">
        <v>959</v>
      </c>
      <c r="E674" s="428">
        <v>4103.2</v>
      </c>
      <c r="F674" s="429">
        <v>42927</v>
      </c>
      <c r="G674" s="433">
        <v>2017</v>
      </c>
      <c r="H674" s="432" t="s">
        <v>939</v>
      </c>
      <c r="I674" s="426" t="s">
        <v>940</v>
      </c>
      <c r="J674" s="426" t="s">
        <v>940</v>
      </c>
      <c r="K674" s="426" t="s">
        <v>941</v>
      </c>
    </row>
    <row r="675" spans="1:11" ht="15" x14ac:dyDescent="0.2">
      <c r="A675" s="1">
        <v>20170175</v>
      </c>
      <c r="B675" s="434" t="s">
        <v>937</v>
      </c>
      <c r="C675" s="427">
        <v>441252824475</v>
      </c>
      <c r="D675" s="427" t="s">
        <v>960</v>
      </c>
      <c r="E675" s="428">
        <v>4907.3</v>
      </c>
      <c r="F675" s="429">
        <v>42927</v>
      </c>
      <c r="G675" s="433">
        <v>2017</v>
      </c>
      <c r="H675" s="432" t="s">
        <v>939</v>
      </c>
      <c r="I675" s="426" t="s">
        <v>940</v>
      </c>
      <c r="J675" s="426" t="s">
        <v>940</v>
      </c>
      <c r="K675" s="426" t="s">
        <v>941</v>
      </c>
    </row>
    <row r="676" spans="1:11" ht="15" x14ac:dyDescent="0.2">
      <c r="A676" s="1">
        <v>20170176</v>
      </c>
      <c r="B676" s="434" t="s">
        <v>937</v>
      </c>
      <c r="C676" s="427">
        <v>236252824566</v>
      </c>
      <c r="D676" s="427" t="s">
        <v>961</v>
      </c>
      <c r="E676" s="428">
        <v>3287.19</v>
      </c>
      <c r="F676" s="429">
        <v>42927</v>
      </c>
      <c r="G676" s="433">
        <v>2017</v>
      </c>
      <c r="H676" s="432" t="s">
        <v>939</v>
      </c>
      <c r="I676" s="426" t="s">
        <v>940</v>
      </c>
      <c r="J676" s="426" t="s">
        <v>940</v>
      </c>
      <c r="K676" s="426" t="s">
        <v>941</v>
      </c>
    </row>
    <row r="677" spans="1:11" ht="15" x14ac:dyDescent="0.2">
      <c r="A677" s="1">
        <v>20170177</v>
      </c>
      <c r="B677" s="434" t="s">
        <v>937</v>
      </c>
      <c r="C677" s="427">
        <v>2362528245741</v>
      </c>
      <c r="D677" s="427" t="s">
        <v>962</v>
      </c>
      <c r="E677" s="428">
        <v>5564.2</v>
      </c>
      <c r="F677" s="429">
        <v>42927</v>
      </c>
      <c r="G677" s="433">
        <v>2017</v>
      </c>
      <c r="H677" s="432" t="s">
        <v>939</v>
      </c>
      <c r="I677" s="426" t="s">
        <v>940</v>
      </c>
      <c r="J677" s="426" t="s">
        <v>940</v>
      </c>
      <c r="K677" s="426" t="s">
        <v>941</v>
      </c>
    </row>
    <row r="678" spans="1:11" ht="15" x14ac:dyDescent="0.2">
      <c r="A678" s="1">
        <v>20170178</v>
      </c>
      <c r="B678" s="434" t="s">
        <v>937</v>
      </c>
      <c r="C678" s="427">
        <v>2362528245822</v>
      </c>
      <c r="D678" s="427" t="s">
        <v>963</v>
      </c>
      <c r="E678" s="428">
        <v>5162.8900000000003</v>
      </c>
      <c r="F678" s="429">
        <v>42927</v>
      </c>
      <c r="G678" s="433">
        <v>2017</v>
      </c>
      <c r="H678" s="432" t="s">
        <v>939</v>
      </c>
      <c r="I678" s="426" t="s">
        <v>940</v>
      </c>
      <c r="J678" s="426" t="s">
        <v>940</v>
      </c>
      <c r="K678" s="426" t="s">
        <v>941</v>
      </c>
    </row>
    <row r="679" spans="1:11" ht="15" x14ac:dyDescent="0.2">
      <c r="A679" s="1">
        <v>20170179</v>
      </c>
      <c r="B679" s="434" t="s">
        <v>937</v>
      </c>
      <c r="C679" s="427">
        <v>236252824593</v>
      </c>
      <c r="D679" s="427" t="s">
        <v>964</v>
      </c>
      <c r="E679" s="428">
        <v>2134.4899999999998</v>
      </c>
      <c r="F679" s="429">
        <v>42927</v>
      </c>
      <c r="G679" s="433">
        <v>2017</v>
      </c>
      <c r="H679" s="432" t="s">
        <v>939</v>
      </c>
      <c r="I679" s="426" t="s">
        <v>940</v>
      </c>
      <c r="J679" s="426" t="s">
        <v>940</v>
      </c>
      <c r="K679" s="426" t="s">
        <v>941</v>
      </c>
    </row>
    <row r="680" spans="1:11" ht="15" x14ac:dyDescent="0.2">
      <c r="A680" s="1">
        <v>20170180</v>
      </c>
      <c r="B680" s="434" t="s">
        <v>937</v>
      </c>
      <c r="C680" s="427">
        <v>23625282468</v>
      </c>
      <c r="D680" s="427" t="s">
        <v>965</v>
      </c>
      <c r="E680" s="428">
        <v>3990.86</v>
      </c>
      <c r="F680" s="429">
        <v>42927</v>
      </c>
      <c r="G680" s="433">
        <v>2017</v>
      </c>
      <c r="H680" s="432" t="s">
        <v>939</v>
      </c>
      <c r="I680" s="426" t="s">
        <v>940</v>
      </c>
      <c r="J680" s="426" t="s">
        <v>940</v>
      </c>
      <c r="K680" s="426" t="s">
        <v>941</v>
      </c>
    </row>
    <row r="681" spans="1:11" ht="15" x14ac:dyDescent="0.2">
      <c r="A681" s="1">
        <v>20170181</v>
      </c>
      <c r="B681" s="434" t="s">
        <v>937</v>
      </c>
      <c r="C681" s="427">
        <v>236252824616</v>
      </c>
      <c r="D681" s="427" t="s">
        <v>966</v>
      </c>
      <c r="E681" s="428">
        <v>2469.0500000000002</v>
      </c>
      <c r="F681" s="429">
        <v>42927</v>
      </c>
      <c r="G681" s="433">
        <v>2017</v>
      </c>
      <c r="H681" s="432" t="s">
        <v>939</v>
      </c>
      <c r="I681" s="426" t="s">
        <v>940</v>
      </c>
      <c r="J681" s="426" t="s">
        <v>940</v>
      </c>
      <c r="K681" s="426" t="s">
        <v>941</v>
      </c>
    </row>
    <row r="682" spans="1:11" ht="15" x14ac:dyDescent="0.2">
      <c r="A682" s="1">
        <v>20170182</v>
      </c>
      <c r="B682" s="434" t="s">
        <v>937</v>
      </c>
      <c r="C682" s="427">
        <v>2362528246241</v>
      </c>
      <c r="D682" s="427" t="s">
        <v>967</v>
      </c>
      <c r="E682" s="428">
        <v>1720.07</v>
      </c>
      <c r="F682" s="429">
        <v>42927</v>
      </c>
      <c r="G682" s="433">
        <v>2017</v>
      </c>
      <c r="H682" s="432" t="s">
        <v>939</v>
      </c>
      <c r="I682" s="426" t="s">
        <v>940</v>
      </c>
      <c r="J682" s="426" t="s">
        <v>940</v>
      </c>
      <c r="K682" s="426" t="s">
        <v>941</v>
      </c>
    </row>
    <row r="683" spans="1:11" ht="15" x14ac:dyDescent="0.2">
      <c r="A683" s="1">
        <v>20170183</v>
      </c>
      <c r="B683" s="434" t="s">
        <v>937</v>
      </c>
      <c r="C683" s="427">
        <v>2362528246322</v>
      </c>
      <c r="D683" s="427" t="s">
        <v>968</v>
      </c>
      <c r="E683" s="428">
        <v>3952.3</v>
      </c>
      <c r="F683" s="429">
        <v>42927</v>
      </c>
      <c r="G683" s="433">
        <v>2017</v>
      </c>
      <c r="H683" s="432" t="s">
        <v>939</v>
      </c>
      <c r="I683" s="426" t="s">
        <v>940</v>
      </c>
      <c r="J683" s="426" t="s">
        <v>940</v>
      </c>
      <c r="K683" s="426" t="s">
        <v>941</v>
      </c>
    </row>
    <row r="684" spans="1:11" ht="15" x14ac:dyDescent="0.2">
      <c r="A684" s="1">
        <v>20170184</v>
      </c>
      <c r="B684" s="434" t="s">
        <v>937</v>
      </c>
      <c r="C684" s="427">
        <v>2362528246578</v>
      </c>
      <c r="D684" s="427" t="s">
        <v>969</v>
      </c>
      <c r="E684" s="428">
        <v>2102.66</v>
      </c>
      <c r="F684" s="429">
        <v>42927</v>
      </c>
      <c r="G684" s="433">
        <v>2017</v>
      </c>
      <c r="H684" s="432" t="s">
        <v>939</v>
      </c>
      <c r="I684" s="426" t="s">
        <v>940</v>
      </c>
      <c r="J684" s="426" t="s">
        <v>940</v>
      </c>
      <c r="K684" s="426" t="s">
        <v>941</v>
      </c>
    </row>
    <row r="685" spans="1:11" ht="15" x14ac:dyDescent="0.2">
      <c r="A685" s="1">
        <v>20170185</v>
      </c>
      <c r="B685" s="434" t="s">
        <v>937</v>
      </c>
      <c r="C685" s="427">
        <v>2362528246659</v>
      </c>
      <c r="D685" s="427" t="s">
        <v>970</v>
      </c>
      <c r="E685" s="428">
        <v>3172.68</v>
      </c>
      <c r="F685" s="429">
        <v>42927</v>
      </c>
      <c r="G685" s="433">
        <v>2017</v>
      </c>
      <c r="H685" s="432" t="s">
        <v>939</v>
      </c>
      <c r="I685" s="426" t="s">
        <v>940</v>
      </c>
      <c r="J685" s="426" t="s">
        <v>940</v>
      </c>
      <c r="K685" s="426" t="s">
        <v>941</v>
      </c>
    </row>
    <row r="686" spans="1:11" ht="15" x14ac:dyDescent="0.2">
      <c r="A686" s="1">
        <v>20170186</v>
      </c>
      <c r="B686" s="434" t="s">
        <v>937</v>
      </c>
      <c r="C686" s="427">
        <v>236252824673</v>
      </c>
      <c r="D686" s="427" t="s">
        <v>971</v>
      </c>
      <c r="E686" s="428">
        <v>3997.59</v>
      </c>
      <c r="F686" s="429">
        <v>42927</v>
      </c>
      <c r="G686" s="433">
        <v>2017</v>
      </c>
      <c r="H686" s="432" t="s">
        <v>939</v>
      </c>
      <c r="I686" s="426" t="s">
        <v>940</v>
      </c>
      <c r="J686" s="426" t="s">
        <v>940</v>
      </c>
      <c r="K686" s="426" t="s">
        <v>941</v>
      </c>
    </row>
    <row r="687" spans="1:11" ht="15" x14ac:dyDescent="0.2">
      <c r="A687" s="1">
        <v>20170187</v>
      </c>
      <c r="B687" s="434" t="s">
        <v>937</v>
      </c>
      <c r="C687" s="427">
        <v>236252824681</v>
      </c>
      <c r="D687" s="427" t="s">
        <v>972</v>
      </c>
      <c r="E687" s="428">
        <v>3410.52</v>
      </c>
      <c r="F687" s="429">
        <v>42927</v>
      </c>
      <c r="G687" s="433">
        <v>2017</v>
      </c>
      <c r="H687" s="432" t="s">
        <v>939</v>
      </c>
      <c r="I687" s="426" t="s">
        <v>940</v>
      </c>
      <c r="J687" s="426" t="s">
        <v>940</v>
      </c>
      <c r="K687" s="426" t="s">
        <v>941</v>
      </c>
    </row>
    <row r="688" spans="1:11" ht="15" x14ac:dyDescent="0.2">
      <c r="A688" s="1">
        <v>20170188</v>
      </c>
      <c r="B688" s="434" t="s">
        <v>937</v>
      </c>
      <c r="C688" s="427">
        <v>2362528246993</v>
      </c>
      <c r="D688" s="427" t="s">
        <v>973</v>
      </c>
      <c r="E688" s="428">
        <v>3337.04</v>
      </c>
      <c r="F688" s="429">
        <v>42927</v>
      </c>
      <c r="G688" s="433">
        <v>2017</v>
      </c>
      <c r="H688" s="432" t="s">
        <v>939</v>
      </c>
      <c r="I688" s="426" t="s">
        <v>940</v>
      </c>
      <c r="J688" s="426" t="s">
        <v>940</v>
      </c>
      <c r="K688" s="426" t="s">
        <v>941</v>
      </c>
    </row>
    <row r="689" spans="1:11" ht="15" x14ac:dyDescent="0.2">
      <c r="A689" s="1">
        <v>20170189</v>
      </c>
      <c r="B689" s="434" t="s">
        <v>937</v>
      </c>
      <c r="C689" s="427">
        <v>236252824778</v>
      </c>
      <c r="D689" s="427" t="s">
        <v>974</v>
      </c>
      <c r="E689" s="428">
        <v>2961.71</v>
      </c>
      <c r="F689" s="429">
        <v>42927</v>
      </c>
      <c r="G689" s="433">
        <v>2017</v>
      </c>
      <c r="H689" s="432" t="s">
        <v>939</v>
      </c>
      <c r="I689" s="426" t="s">
        <v>940</v>
      </c>
      <c r="J689" s="426" t="s">
        <v>940</v>
      </c>
      <c r="K689" s="426" t="s">
        <v>941</v>
      </c>
    </row>
    <row r="690" spans="1:11" ht="15" x14ac:dyDescent="0.2">
      <c r="A690" s="1">
        <v>20170190</v>
      </c>
      <c r="B690" s="434" t="s">
        <v>937</v>
      </c>
      <c r="C690" s="427">
        <v>236252824723</v>
      </c>
      <c r="D690" s="427" t="s">
        <v>975</v>
      </c>
      <c r="E690" s="428">
        <v>2676.08</v>
      </c>
      <c r="F690" s="429">
        <v>42928</v>
      </c>
      <c r="G690" s="433">
        <v>2017</v>
      </c>
      <c r="H690" s="432" t="s">
        <v>939</v>
      </c>
      <c r="I690" s="426" t="s">
        <v>940</v>
      </c>
      <c r="J690" s="426" t="s">
        <v>940</v>
      </c>
      <c r="K690" s="426" t="s">
        <v>941</v>
      </c>
    </row>
    <row r="691" spans="1:11" ht="15" x14ac:dyDescent="0.2">
      <c r="A691" s="1">
        <v>20170191</v>
      </c>
      <c r="B691" s="434" t="s">
        <v>937</v>
      </c>
      <c r="C691" s="427">
        <v>236252824731</v>
      </c>
      <c r="D691" s="427" t="s">
        <v>976</v>
      </c>
      <c r="E691" s="428">
        <v>3157.71</v>
      </c>
      <c r="F691" s="429">
        <v>42928</v>
      </c>
      <c r="G691" s="433">
        <v>2017</v>
      </c>
      <c r="H691" s="432" t="s">
        <v>939</v>
      </c>
      <c r="I691" s="426" t="s">
        <v>940</v>
      </c>
      <c r="J691" s="426" t="s">
        <v>940</v>
      </c>
      <c r="K691" s="426" t="s">
        <v>941</v>
      </c>
    </row>
    <row r="692" spans="1:11" ht="15" x14ac:dyDescent="0.2">
      <c r="A692" s="1">
        <v>20170192</v>
      </c>
      <c r="B692" s="434" t="s">
        <v>937</v>
      </c>
      <c r="C692" s="427">
        <v>2362528247493</v>
      </c>
      <c r="D692" s="427" t="s">
        <v>977</v>
      </c>
      <c r="E692" s="428">
        <v>1450.22</v>
      </c>
      <c r="F692" s="429">
        <v>42928</v>
      </c>
      <c r="G692" s="433">
        <v>2017</v>
      </c>
      <c r="H692" s="432" t="s">
        <v>939</v>
      </c>
      <c r="I692" s="426" t="s">
        <v>940</v>
      </c>
      <c r="J692" s="426" t="s">
        <v>940</v>
      </c>
      <c r="K692" s="426" t="s">
        <v>941</v>
      </c>
    </row>
    <row r="693" spans="1:11" ht="15" x14ac:dyDescent="0.2">
      <c r="A693" s="1">
        <v>20170193</v>
      </c>
      <c r="B693" s="434" t="s">
        <v>937</v>
      </c>
      <c r="C693" s="427">
        <v>2362528247566</v>
      </c>
      <c r="D693" s="427" t="s">
        <v>978</v>
      </c>
      <c r="E693" s="428">
        <v>3393.14</v>
      </c>
      <c r="F693" s="429">
        <v>42928</v>
      </c>
      <c r="G693" s="433">
        <v>2017</v>
      </c>
      <c r="H693" s="432" t="s">
        <v>939</v>
      </c>
      <c r="I693" s="426" t="s">
        <v>940</v>
      </c>
      <c r="J693" s="426" t="s">
        <v>940</v>
      </c>
      <c r="K693" s="426" t="s">
        <v>941</v>
      </c>
    </row>
    <row r="694" spans="1:11" ht="15" x14ac:dyDescent="0.2">
      <c r="A694" s="1">
        <v>20170194</v>
      </c>
      <c r="B694" s="434" t="s">
        <v>937</v>
      </c>
      <c r="C694" s="427">
        <v>2362528247647</v>
      </c>
      <c r="D694" s="427" t="s">
        <v>979</v>
      </c>
      <c r="E694" s="428">
        <v>2581.08</v>
      </c>
      <c r="F694" s="429">
        <v>42928</v>
      </c>
      <c r="G694" s="433">
        <v>2017</v>
      </c>
      <c r="H694" s="432" t="s">
        <v>939</v>
      </c>
      <c r="I694" s="426" t="s">
        <v>940</v>
      </c>
      <c r="J694" s="426" t="s">
        <v>940</v>
      </c>
      <c r="K694" s="426" t="s">
        <v>941</v>
      </c>
    </row>
    <row r="695" spans="1:11" ht="15" x14ac:dyDescent="0.2">
      <c r="A695" s="1">
        <v>20170195</v>
      </c>
      <c r="B695" s="434" t="s">
        <v>937</v>
      </c>
      <c r="C695" s="427">
        <v>2362528247728</v>
      </c>
      <c r="D695" s="427" t="s">
        <v>980</v>
      </c>
      <c r="E695" s="428">
        <v>2397.7199999999998</v>
      </c>
      <c r="F695" s="429">
        <v>42928</v>
      </c>
      <c r="G695" s="433">
        <v>2017</v>
      </c>
      <c r="H695" s="432" t="s">
        <v>939</v>
      </c>
      <c r="I695" s="426" t="s">
        <v>940</v>
      </c>
      <c r="J695" s="426" t="s">
        <v>940</v>
      </c>
      <c r="K695" s="426" t="s">
        <v>941</v>
      </c>
    </row>
    <row r="696" spans="1:11" ht="15" x14ac:dyDescent="0.2">
      <c r="A696" s="1">
        <v>20170196</v>
      </c>
      <c r="B696" s="434" t="s">
        <v>937</v>
      </c>
      <c r="C696" s="427">
        <v>236252824789</v>
      </c>
      <c r="D696" s="427" t="s">
        <v>981</v>
      </c>
      <c r="E696" s="428">
        <v>3341.47</v>
      </c>
      <c r="F696" s="429">
        <v>42928</v>
      </c>
      <c r="G696" s="433">
        <v>2017</v>
      </c>
      <c r="H696" s="432" t="s">
        <v>939</v>
      </c>
      <c r="I696" s="426" t="s">
        <v>940</v>
      </c>
      <c r="J696" s="426" t="s">
        <v>940</v>
      </c>
      <c r="K696" s="426" t="s">
        <v>941</v>
      </c>
    </row>
    <row r="697" spans="1:11" ht="15" x14ac:dyDescent="0.2">
      <c r="A697" s="1">
        <v>20170197</v>
      </c>
      <c r="B697" s="434" t="s">
        <v>937</v>
      </c>
      <c r="C697" s="427">
        <v>2362528247981</v>
      </c>
      <c r="D697" s="427" t="s">
        <v>982</v>
      </c>
      <c r="E697" s="428">
        <v>2751.14</v>
      </c>
      <c r="F697" s="429">
        <v>42928</v>
      </c>
      <c r="G697" s="433">
        <v>2017</v>
      </c>
      <c r="H697" s="432" t="s">
        <v>939</v>
      </c>
      <c r="I697" s="426" t="s">
        <v>940</v>
      </c>
      <c r="J697" s="426" t="s">
        <v>940</v>
      </c>
      <c r="K697" s="426" t="s">
        <v>941</v>
      </c>
    </row>
    <row r="698" spans="1:11" ht="15" x14ac:dyDescent="0.2">
      <c r="A698" s="1">
        <v>20170198</v>
      </c>
      <c r="B698" s="434" t="s">
        <v>937</v>
      </c>
      <c r="C698" s="427">
        <v>236252824866</v>
      </c>
      <c r="D698" s="427" t="s">
        <v>983</v>
      </c>
      <c r="E698" s="428">
        <v>2657.68</v>
      </c>
      <c r="F698" s="429">
        <v>42928</v>
      </c>
      <c r="G698" s="433">
        <v>2017</v>
      </c>
      <c r="H698" s="432" t="s">
        <v>939</v>
      </c>
      <c r="I698" s="426" t="s">
        <v>940</v>
      </c>
      <c r="J698" s="426" t="s">
        <v>940</v>
      </c>
      <c r="K698" s="426" t="s">
        <v>941</v>
      </c>
    </row>
    <row r="699" spans="1:11" ht="15" x14ac:dyDescent="0.2">
      <c r="A699" s="1">
        <v>20170199</v>
      </c>
      <c r="B699" s="434" t="s">
        <v>937</v>
      </c>
      <c r="C699" s="427">
        <v>2362528248147</v>
      </c>
      <c r="D699" s="427" t="s">
        <v>984</v>
      </c>
      <c r="E699" s="428">
        <v>2969.61</v>
      </c>
      <c r="F699" s="429">
        <v>42928</v>
      </c>
      <c r="G699" s="433">
        <v>2017</v>
      </c>
      <c r="H699" s="432" t="s">
        <v>939</v>
      </c>
      <c r="I699" s="426" t="s">
        <v>940</v>
      </c>
      <c r="J699" s="426" t="s">
        <v>940</v>
      </c>
      <c r="K699" s="426" t="s">
        <v>941</v>
      </c>
    </row>
    <row r="700" spans="1:11" ht="15" x14ac:dyDescent="0.2">
      <c r="A700" s="1">
        <v>20170200</v>
      </c>
      <c r="B700" s="434" t="s">
        <v>937</v>
      </c>
      <c r="C700" s="427">
        <v>2362528248228</v>
      </c>
      <c r="D700" s="427" t="s">
        <v>985</v>
      </c>
      <c r="E700" s="428">
        <v>2762.16</v>
      </c>
      <c r="F700" s="429">
        <v>42928</v>
      </c>
      <c r="G700" s="433">
        <v>2017</v>
      </c>
      <c r="H700" s="432" t="s">
        <v>939</v>
      </c>
      <c r="I700" s="426" t="s">
        <v>940</v>
      </c>
      <c r="J700" s="426" t="s">
        <v>940</v>
      </c>
      <c r="K700" s="426" t="s">
        <v>941</v>
      </c>
    </row>
    <row r="701" spans="1:11" ht="15" x14ac:dyDescent="0.2">
      <c r="A701" s="1">
        <v>20170201</v>
      </c>
      <c r="B701" s="434" t="s">
        <v>937</v>
      </c>
      <c r="C701" s="427">
        <v>236252824839</v>
      </c>
      <c r="D701" s="427" t="s">
        <v>986</v>
      </c>
      <c r="E701" s="428">
        <v>1123.28</v>
      </c>
      <c r="F701" s="429">
        <v>42928</v>
      </c>
      <c r="G701" s="433">
        <v>2017</v>
      </c>
      <c r="H701" s="432" t="s">
        <v>939</v>
      </c>
      <c r="I701" s="426" t="s">
        <v>940</v>
      </c>
      <c r="J701" s="426" t="s">
        <v>940</v>
      </c>
      <c r="K701" s="426" t="s">
        <v>941</v>
      </c>
    </row>
    <row r="702" spans="1:11" ht="15" x14ac:dyDescent="0.2">
      <c r="A702" s="1">
        <v>20170204</v>
      </c>
      <c r="B702" s="434" t="s">
        <v>922</v>
      </c>
      <c r="C702" s="427">
        <v>713121434</v>
      </c>
      <c r="D702" s="427" t="s">
        <v>923</v>
      </c>
      <c r="E702" s="428">
        <v>40000</v>
      </c>
      <c r="F702" s="429">
        <v>42922</v>
      </c>
      <c r="G702" s="433">
        <v>2017</v>
      </c>
      <c r="H702" s="432" t="s">
        <v>924</v>
      </c>
      <c r="I702" s="426" t="s">
        <v>925</v>
      </c>
      <c r="J702" s="426" t="s">
        <v>925</v>
      </c>
      <c r="K702" s="426" t="s">
        <v>926</v>
      </c>
    </row>
    <row r="703" spans="1:11" ht="30" x14ac:dyDescent="0.2">
      <c r="A703" s="1">
        <v>20170205</v>
      </c>
      <c r="B703" s="434" t="s">
        <v>927</v>
      </c>
      <c r="C703" s="427">
        <v>19425136421</v>
      </c>
      <c r="D703" s="427" t="s">
        <v>928</v>
      </c>
      <c r="E703" s="428">
        <v>59698.42</v>
      </c>
      <c r="F703" s="429">
        <v>42922</v>
      </c>
      <c r="G703" s="433">
        <v>2017</v>
      </c>
      <c r="H703" s="432" t="s">
        <v>924</v>
      </c>
      <c r="I703" s="426" t="s">
        <v>925</v>
      </c>
      <c r="J703" s="426" t="s">
        <v>925</v>
      </c>
      <c r="K703" s="426" t="s">
        <v>926</v>
      </c>
    </row>
    <row r="704" spans="1:11" ht="15" x14ac:dyDescent="0.2">
      <c r="A704" s="1">
        <v>20170206</v>
      </c>
      <c r="B704" s="434" t="s">
        <v>1033</v>
      </c>
      <c r="C704" s="427" t="s">
        <v>1034</v>
      </c>
      <c r="D704" s="427" t="s">
        <v>1035</v>
      </c>
      <c r="E704" s="428">
        <v>6000</v>
      </c>
      <c r="F704" s="429">
        <v>42984</v>
      </c>
      <c r="G704" s="433">
        <v>2017</v>
      </c>
      <c r="H704" s="432" t="s">
        <v>924</v>
      </c>
      <c r="I704" s="426" t="s">
        <v>925</v>
      </c>
      <c r="J704" s="426" t="s">
        <v>925</v>
      </c>
      <c r="K704" s="426" t="s">
        <v>926</v>
      </c>
    </row>
    <row r="705" spans="1:11" ht="30" x14ac:dyDescent="0.2">
      <c r="A705" s="1">
        <v>20170207</v>
      </c>
      <c r="B705" s="434" t="s">
        <v>589</v>
      </c>
      <c r="C705" s="427">
        <v>5462741279445</v>
      </c>
      <c r="D705" s="427" t="s">
        <v>918</v>
      </c>
      <c r="E705" s="428">
        <v>181019.44</v>
      </c>
      <c r="F705" s="429">
        <v>42919</v>
      </c>
      <c r="G705" s="433">
        <v>2017</v>
      </c>
      <c r="H705" s="432" t="s">
        <v>919</v>
      </c>
      <c r="I705" s="426" t="s">
        <v>920</v>
      </c>
      <c r="J705" s="426" t="s">
        <v>920</v>
      </c>
      <c r="K705" s="426" t="s">
        <v>921</v>
      </c>
    </row>
    <row r="706" spans="1:11" ht="15" x14ac:dyDescent="0.2">
      <c r="A706" s="1">
        <v>20170209</v>
      </c>
      <c r="B706" s="434" t="s">
        <v>992</v>
      </c>
      <c r="C706" s="427">
        <v>578158999</v>
      </c>
      <c r="D706" s="427" t="s">
        <v>993</v>
      </c>
      <c r="E706" s="428">
        <v>55560</v>
      </c>
      <c r="F706" s="429">
        <v>42930</v>
      </c>
      <c r="G706" s="433">
        <v>2017</v>
      </c>
      <c r="H706" s="432" t="s">
        <v>994</v>
      </c>
      <c r="I706" s="426" t="s">
        <v>995</v>
      </c>
      <c r="J706" s="426" t="s">
        <v>995</v>
      </c>
      <c r="K706" s="426" t="s">
        <v>634</v>
      </c>
    </row>
    <row r="707" spans="1:11" ht="15" x14ac:dyDescent="0.2">
      <c r="A707" s="1">
        <v>20170210</v>
      </c>
      <c r="B707" s="426" t="s">
        <v>929</v>
      </c>
      <c r="C707" s="427">
        <v>7131429712</v>
      </c>
      <c r="D707" s="427" t="s">
        <v>930</v>
      </c>
      <c r="E707" s="428">
        <v>6118.76</v>
      </c>
      <c r="F707" s="429">
        <v>42922</v>
      </c>
      <c r="G707" s="433">
        <v>2017</v>
      </c>
      <c r="H707" s="432" t="s">
        <v>924</v>
      </c>
      <c r="I707" s="426" t="s">
        <v>925</v>
      </c>
      <c r="J707" s="426" t="s">
        <v>925</v>
      </c>
      <c r="K707" s="426" t="s">
        <v>926</v>
      </c>
    </row>
    <row r="708" spans="1:11" ht="15" x14ac:dyDescent="0.2">
      <c r="A708" s="1">
        <v>20170212</v>
      </c>
      <c r="B708" s="426" t="s">
        <v>860</v>
      </c>
      <c r="C708" s="427">
        <v>2196371649</v>
      </c>
      <c r="D708" s="427" t="s">
        <v>211</v>
      </c>
      <c r="E708" s="428">
        <v>197632.44</v>
      </c>
      <c r="F708" s="429">
        <v>42954</v>
      </c>
      <c r="G708" s="433">
        <v>2017</v>
      </c>
      <c r="H708" s="432" t="s">
        <v>1007</v>
      </c>
      <c r="I708" s="426" t="s">
        <v>1008</v>
      </c>
      <c r="J708" s="426" t="s">
        <v>1008</v>
      </c>
      <c r="K708" s="426" t="s">
        <v>69</v>
      </c>
    </row>
    <row r="709" spans="1:11" ht="15" x14ac:dyDescent="0.2">
      <c r="A709" s="1">
        <v>20170216</v>
      </c>
      <c r="B709" s="426" t="s">
        <v>1015</v>
      </c>
      <c r="C709" s="427">
        <v>31715289818</v>
      </c>
      <c r="D709" s="427" t="s">
        <v>1016</v>
      </c>
      <c r="E709" s="428">
        <v>7714</v>
      </c>
      <c r="F709" s="429">
        <v>42965</v>
      </c>
      <c r="G709" s="433">
        <v>2017</v>
      </c>
      <c r="H709" s="432" t="s">
        <v>1017</v>
      </c>
      <c r="I709" s="426" t="s">
        <v>1018</v>
      </c>
      <c r="J709" s="426" t="s">
        <v>1018</v>
      </c>
      <c r="K709" s="426" t="s">
        <v>1019</v>
      </c>
    </row>
    <row r="710" spans="1:11" ht="15" x14ac:dyDescent="0.2">
      <c r="A710" s="1">
        <v>20170217</v>
      </c>
      <c r="B710" s="426" t="s">
        <v>1015</v>
      </c>
      <c r="C710" s="427">
        <v>31715289819</v>
      </c>
      <c r="D710" s="427" t="s">
        <v>1020</v>
      </c>
      <c r="E710" s="428">
        <v>7599</v>
      </c>
      <c r="F710" s="429">
        <v>42965</v>
      </c>
      <c r="G710" s="433">
        <v>2017</v>
      </c>
      <c r="H710" s="432" t="s">
        <v>1017</v>
      </c>
      <c r="I710" s="426" t="s">
        <v>1018</v>
      </c>
      <c r="J710" s="426" t="s">
        <v>1018</v>
      </c>
      <c r="K710" s="426" t="s">
        <v>1019</v>
      </c>
    </row>
    <row r="711" spans="1:11" ht="15" x14ac:dyDescent="0.2">
      <c r="A711" s="1">
        <v>20170218</v>
      </c>
      <c r="B711" s="426" t="s">
        <v>1021</v>
      </c>
      <c r="C711" s="427">
        <v>5822854179</v>
      </c>
      <c r="D711" s="427" t="s">
        <v>1022</v>
      </c>
      <c r="E711" s="428">
        <v>28561</v>
      </c>
      <c r="F711" s="429">
        <v>42965</v>
      </c>
      <c r="G711" s="433">
        <v>2017</v>
      </c>
      <c r="H711" s="432" t="s">
        <v>1017</v>
      </c>
      <c r="I711" s="426" t="s">
        <v>1018</v>
      </c>
      <c r="J711" s="426" t="s">
        <v>1018</v>
      </c>
      <c r="K711" s="426" t="s">
        <v>1019</v>
      </c>
    </row>
    <row r="712" spans="1:11" ht="15" x14ac:dyDescent="0.2">
      <c r="A712" s="1">
        <v>20170219</v>
      </c>
      <c r="B712" s="434" t="s">
        <v>860</v>
      </c>
      <c r="C712" s="427">
        <v>219637172</v>
      </c>
      <c r="D712" s="427" t="s">
        <v>212</v>
      </c>
      <c r="E712" s="428">
        <v>187219.1</v>
      </c>
      <c r="F712" s="429">
        <v>42922</v>
      </c>
      <c r="G712" s="433">
        <v>2017</v>
      </c>
      <c r="H712" s="432" t="s">
        <v>733</v>
      </c>
      <c r="I712" s="426" t="s">
        <v>734</v>
      </c>
      <c r="J712" s="426" t="s">
        <v>734</v>
      </c>
      <c r="K712" s="426" t="s">
        <v>74</v>
      </c>
    </row>
    <row r="713" spans="1:11" ht="15" x14ac:dyDescent="0.2">
      <c r="A713" s="1">
        <v>20170220</v>
      </c>
      <c r="B713" s="434" t="s">
        <v>996</v>
      </c>
      <c r="C713" s="427">
        <v>2391271585</v>
      </c>
      <c r="D713" s="427" t="s">
        <v>997</v>
      </c>
      <c r="E713" s="428">
        <v>20000</v>
      </c>
      <c r="F713" s="429">
        <v>42933</v>
      </c>
      <c r="G713" s="433">
        <v>2017</v>
      </c>
      <c r="H713" s="432" t="s">
        <v>998</v>
      </c>
      <c r="I713" s="426" t="s">
        <v>999</v>
      </c>
      <c r="J713" s="426" t="s">
        <v>999</v>
      </c>
      <c r="K713" s="426" t="s">
        <v>436</v>
      </c>
    </row>
    <row r="714" spans="1:11" ht="15" x14ac:dyDescent="0.2">
      <c r="A714" s="1">
        <v>20170221</v>
      </c>
      <c r="B714" s="434" t="s">
        <v>996</v>
      </c>
      <c r="C714" s="427">
        <v>2391271666</v>
      </c>
      <c r="D714" s="427" t="s">
        <v>1000</v>
      </c>
      <c r="E714" s="428">
        <v>60000</v>
      </c>
      <c r="F714" s="429">
        <v>42933</v>
      </c>
      <c r="G714" s="433">
        <v>2017</v>
      </c>
      <c r="H714" s="432" t="s">
        <v>998</v>
      </c>
      <c r="I714" s="426" t="s">
        <v>999</v>
      </c>
      <c r="J714" s="426" t="s">
        <v>999</v>
      </c>
      <c r="K714" s="426" t="s">
        <v>436</v>
      </c>
    </row>
    <row r="715" spans="1:11" ht="15" x14ac:dyDescent="0.2">
      <c r="A715" s="1">
        <v>20170222</v>
      </c>
      <c r="B715" s="434" t="s">
        <v>313</v>
      </c>
      <c r="C715" s="427">
        <v>72989451</v>
      </c>
      <c r="D715" s="427" t="s">
        <v>314</v>
      </c>
      <c r="E715" s="428">
        <v>125909.61</v>
      </c>
      <c r="F715" s="429">
        <v>42934</v>
      </c>
      <c r="G715" s="433">
        <v>2017</v>
      </c>
      <c r="H715" s="432" t="s">
        <v>1001</v>
      </c>
      <c r="I715" s="426" t="s">
        <v>1002</v>
      </c>
      <c r="J715" s="426" t="s">
        <v>1002</v>
      </c>
      <c r="K715" s="426" t="s">
        <v>1003</v>
      </c>
    </row>
    <row r="716" spans="1:11" ht="15" x14ac:dyDescent="0.2">
      <c r="A716" s="1">
        <v>20170223</v>
      </c>
      <c r="B716" s="434" t="s">
        <v>389</v>
      </c>
      <c r="C716" s="427">
        <v>131475</v>
      </c>
      <c r="D716" s="427" t="s">
        <v>390</v>
      </c>
      <c r="E716" s="428">
        <v>60400</v>
      </c>
      <c r="F716" s="429">
        <v>42934</v>
      </c>
      <c r="G716" s="433">
        <v>2017</v>
      </c>
      <c r="H716" s="432" t="s">
        <v>1001</v>
      </c>
      <c r="I716" s="426" t="s">
        <v>1002</v>
      </c>
      <c r="J716" s="426" t="s">
        <v>1002</v>
      </c>
      <c r="K716" s="426" t="s">
        <v>1003</v>
      </c>
    </row>
    <row r="717" spans="1:11" ht="15" x14ac:dyDescent="0.2">
      <c r="A717" s="1">
        <v>20170224</v>
      </c>
      <c r="B717" s="426" t="s">
        <v>1009</v>
      </c>
      <c r="C717" s="427">
        <v>8368799549</v>
      </c>
      <c r="D717" s="427" t="s">
        <v>1010</v>
      </c>
      <c r="E717" s="428">
        <v>4702.8999999999996</v>
      </c>
      <c r="F717" s="429">
        <v>42954</v>
      </c>
      <c r="G717" s="433">
        <v>2017</v>
      </c>
      <c r="H717" s="432" t="s">
        <v>998</v>
      </c>
      <c r="I717" s="426" t="s">
        <v>999</v>
      </c>
      <c r="J717" s="426" t="s">
        <v>999</v>
      </c>
      <c r="K717" s="426" t="s">
        <v>436</v>
      </c>
    </row>
    <row r="718" spans="1:11" ht="15" x14ac:dyDescent="0.2">
      <c r="A718" s="1">
        <v>20170225</v>
      </c>
      <c r="B718" s="426" t="s">
        <v>1036</v>
      </c>
      <c r="C718" s="427">
        <v>671486555</v>
      </c>
      <c r="D718" s="427" t="s">
        <v>1037</v>
      </c>
      <c r="E718" s="428">
        <v>189085.8</v>
      </c>
      <c r="F718" s="429">
        <v>42989</v>
      </c>
      <c r="G718" s="433">
        <v>2017</v>
      </c>
      <c r="H718" s="432" t="s">
        <v>1038</v>
      </c>
      <c r="I718" s="426" t="s">
        <v>1039</v>
      </c>
      <c r="J718" s="426" t="s">
        <v>1039</v>
      </c>
      <c r="K718" s="426" t="s">
        <v>1040</v>
      </c>
    </row>
    <row r="719" spans="1:11" ht="15" x14ac:dyDescent="0.2">
      <c r="A719" s="1">
        <v>20170226</v>
      </c>
      <c r="B719" s="426" t="s">
        <v>424</v>
      </c>
      <c r="C719" s="427">
        <v>6261455313</v>
      </c>
      <c r="D719" s="427" t="s">
        <v>425</v>
      </c>
      <c r="E719" s="428">
        <v>18593.55</v>
      </c>
      <c r="F719" s="429">
        <v>42954</v>
      </c>
      <c r="G719" s="433">
        <v>2017</v>
      </c>
      <c r="H719" s="432" t="s">
        <v>1011</v>
      </c>
      <c r="I719" s="426" t="s">
        <v>1012</v>
      </c>
      <c r="J719" s="426" t="s">
        <v>1012</v>
      </c>
      <c r="K719" s="426" t="s">
        <v>1013</v>
      </c>
    </row>
    <row r="720" spans="1:11" ht="15" x14ac:dyDescent="0.2">
      <c r="A720" s="1">
        <v>20170227</v>
      </c>
      <c r="B720" s="426" t="s">
        <v>1014</v>
      </c>
      <c r="C720" s="427">
        <v>128711264</v>
      </c>
      <c r="D720" s="427" t="s">
        <v>417</v>
      </c>
      <c r="E720" s="428">
        <v>13268.47</v>
      </c>
      <c r="F720" s="429">
        <v>42954</v>
      </c>
      <c r="G720" s="433">
        <v>2017</v>
      </c>
      <c r="H720" s="432" t="s">
        <v>1011</v>
      </c>
      <c r="I720" s="426" t="s">
        <v>1012</v>
      </c>
      <c r="J720" s="426" t="s">
        <v>1012</v>
      </c>
      <c r="K720" s="426" t="s">
        <v>1013</v>
      </c>
    </row>
    <row r="721" spans="1:11" ht="15" x14ac:dyDescent="0.2">
      <c r="A721" s="1">
        <v>20170228</v>
      </c>
      <c r="B721" s="426" t="s">
        <v>1014</v>
      </c>
      <c r="C721" s="427">
        <v>1287112145</v>
      </c>
      <c r="D721" s="427" t="s">
        <v>416</v>
      </c>
      <c r="E721" s="428">
        <v>11519.84</v>
      </c>
      <c r="F721" s="429">
        <v>42954</v>
      </c>
      <c r="G721" s="433">
        <v>2017</v>
      </c>
      <c r="H721" s="432" t="s">
        <v>1011</v>
      </c>
      <c r="I721" s="426" t="s">
        <v>1012</v>
      </c>
      <c r="J721" s="426" t="s">
        <v>1012</v>
      </c>
      <c r="K721" s="426" t="s">
        <v>1013</v>
      </c>
    </row>
    <row r="722" spans="1:11" ht="15" x14ac:dyDescent="0.2">
      <c r="A722" s="1">
        <v>20170229</v>
      </c>
      <c r="B722" s="426" t="s">
        <v>1014</v>
      </c>
      <c r="C722" s="427">
        <v>128711237</v>
      </c>
      <c r="D722" s="427" t="s">
        <v>1023</v>
      </c>
      <c r="E722" s="428">
        <v>1902.87</v>
      </c>
      <c r="F722" s="429">
        <v>42965</v>
      </c>
      <c r="G722" s="433">
        <v>2017</v>
      </c>
      <c r="H722" s="432" t="s">
        <v>1011</v>
      </c>
      <c r="I722" s="426" t="s">
        <v>1012</v>
      </c>
      <c r="J722" s="426" t="s">
        <v>1012</v>
      </c>
      <c r="K722" s="426" t="s">
        <v>1013</v>
      </c>
    </row>
    <row r="723" spans="1:11" ht="30" x14ac:dyDescent="0.2">
      <c r="A723" s="1">
        <v>20170230</v>
      </c>
      <c r="B723" s="426" t="s">
        <v>545</v>
      </c>
      <c r="C723" s="427">
        <v>732698977</v>
      </c>
      <c r="D723" s="427" t="s">
        <v>546</v>
      </c>
      <c r="E723" s="428">
        <v>261090.31</v>
      </c>
      <c r="F723" s="429">
        <v>42969</v>
      </c>
      <c r="G723" s="433">
        <v>2017</v>
      </c>
      <c r="H723" s="432" t="s">
        <v>1024</v>
      </c>
      <c r="I723" s="426" t="s">
        <v>1025</v>
      </c>
      <c r="J723" s="426" t="s">
        <v>1025</v>
      </c>
      <c r="K723" s="426" t="s">
        <v>1003</v>
      </c>
    </row>
    <row r="724" spans="1:11" ht="30" x14ac:dyDescent="0.2">
      <c r="A724" s="1">
        <v>20170231</v>
      </c>
      <c r="B724" s="426" t="s">
        <v>504</v>
      </c>
      <c r="C724" s="427">
        <v>7251346989</v>
      </c>
      <c r="D724" s="427" t="s">
        <v>505</v>
      </c>
      <c r="E724" s="428">
        <v>180000</v>
      </c>
      <c r="F724" s="429">
        <v>42989</v>
      </c>
      <c r="G724" s="433">
        <v>2017</v>
      </c>
      <c r="H724" s="432" t="s">
        <v>1041</v>
      </c>
      <c r="I724" s="426" t="s">
        <v>1042</v>
      </c>
      <c r="J724" s="426" t="s">
        <v>1042</v>
      </c>
      <c r="K724" s="426" t="s">
        <v>1043</v>
      </c>
    </row>
    <row r="725" spans="1:11" ht="15" x14ac:dyDescent="0.2">
      <c r="A725" s="1">
        <v>20170232</v>
      </c>
      <c r="B725" s="426" t="s">
        <v>307</v>
      </c>
      <c r="C725" s="427">
        <v>724255963</v>
      </c>
      <c r="D725" s="427" t="s">
        <v>309</v>
      </c>
      <c r="E725" s="428">
        <v>90845</v>
      </c>
      <c r="F725" s="429">
        <v>42975</v>
      </c>
      <c r="G725" s="433">
        <v>2017</v>
      </c>
      <c r="H725" s="432" t="s">
        <v>1026</v>
      </c>
      <c r="I725" s="426" t="s">
        <v>1027</v>
      </c>
      <c r="J725" s="426" t="s">
        <v>1027</v>
      </c>
      <c r="K725" s="426" t="s">
        <v>1028</v>
      </c>
    </row>
    <row r="726" spans="1:11" ht="15" x14ac:dyDescent="0.2">
      <c r="A726" s="1">
        <v>20170233</v>
      </c>
      <c r="B726" s="426" t="s">
        <v>313</v>
      </c>
      <c r="C726" s="427">
        <v>72989451</v>
      </c>
      <c r="D726" s="427" t="s">
        <v>314</v>
      </c>
      <c r="E726" s="428">
        <v>50709.1</v>
      </c>
      <c r="F726" s="429">
        <v>42975</v>
      </c>
      <c r="G726" s="433">
        <v>2017</v>
      </c>
      <c r="H726" s="432" t="s">
        <v>1026</v>
      </c>
      <c r="I726" s="426" t="s">
        <v>1027</v>
      </c>
      <c r="J726" s="426" t="s">
        <v>1027</v>
      </c>
      <c r="K726" s="426" t="s">
        <v>1028</v>
      </c>
    </row>
    <row r="727" spans="1:11" ht="30" x14ac:dyDescent="0.2">
      <c r="A727" s="1">
        <v>20170234</v>
      </c>
      <c r="B727" s="426" t="s">
        <v>1029</v>
      </c>
      <c r="C727" s="427">
        <v>566139128</v>
      </c>
      <c r="D727" s="427" t="s">
        <v>1030</v>
      </c>
      <c r="E727" s="428">
        <v>55232.81</v>
      </c>
      <c r="F727" s="429">
        <v>42977</v>
      </c>
      <c r="G727" s="433">
        <v>2017</v>
      </c>
      <c r="H727" s="432" t="s">
        <v>825</v>
      </c>
      <c r="I727" s="426" t="s">
        <v>826</v>
      </c>
      <c r="J727" s="426" t="s">
        <v>826</v>
      </c>
      <c r="K727" s="426" t="s">
        <v>827</v>
      </c>
    </row>
    <row r="728" spans="1:11" ht="15" x14ac:dyDescent="0.2">
      <c r="A728" s="1">
        <v>20170235</v>
      </c>
      <c r="B728" s="426" t="s">
        <v>1031</v>
      </c>
      <c r="C728" s="427">
        <v>625943963</v>
      </c>
      <c r="D728" s="427" t="s">
        <v>1032</v>
      </c>
      <c r="E728" s="428">
        <v>52681.760000000002</v>
      </c>
      <c r="F728" s="429">
        <v>42977</v>
      </c>
      <c r="G728" s="433">
        <v>2017</v>
      </c>
      <c r="H728" s="432" t="s">
        <v>825</v>
      </c>
      <c r="I728" s="426" t="s">
        <v>826</v>
      </c>
      <c r="J728" s="426" t="s">
        <v>826</v>
      </c>
      <c r="K728" s="426" t="s">
        <v>827</v>
      </c>
    </row>
    <row r="729" spans="1:11" ht="15" x14ac:dyDescent="0.2">
      <c r="A729" s="1">
        <v>20170236</v>
      </c>
      <c r="B729" s="434" t="s">
        <v>1049</v>
      </c>
      <c r="C729" s="427">
        <v>6277696</v>
      </c>
      <c r="D729" s="427" t="s">
        <v>1050</v>
      </c>
      <c r="E729" s="428">
        <v>30000</v>
      </c>
      <c r="F729" s="429">
        <v>43005</v>
      </c>
      <c r="G729" s="433">
        <v>2017</v>
      </c>
      <c r="H729" s="432" t="s">
        <v>1011</v>
      </c>
      <c r="I729" s="426" t="s">
        <v>1012</v>
      </c>
      <c r="J729" s="426" t="s">
        <v>1012</v>
      </c>
      <c r="K729" s="426" t="s">
        <v>1013</v>
      </c>
    </row>
    <row r="730" spans="1:11" ht="30" x14ac:dyDescent="0.2">
      <c r="A730" s="1">
        <v>20170237</v>
      </c>
      <c r="B730" s="434" t="s">
        <v>488</v>
      </c>
      <c r="C730" s="427">
        <v>625883285</v>
      </c>
      <c r="D730" s="427" t="s">
        <v>489</v>
      </c>
      <c r="E730" s="428">
        <v>30000</v>
      </c>
      <c r="F730" s="429">
        <v>43014</v>
      </c>
      <c r="G730" s="433">
        <v>2017</v>
      </c>
      <c r="H730" s="432" t="s">
        <v>1056</v>
      </c>
      <c r="I730" s="426" t="s">
        <v>1057</v>
      </c>
      <c r="J730" s="426" t="s">
        <v>1057</v>
      </c>
      <c r="K730" s="426" t="s">
        <v>371</v>
      </c>
    </row>
    <row r="731" spans="1:11" ht="30" x14ac:dyDescent="0.2">
      <c r="A731" s="1">
        <v>20170240</v>
      </c>
      <c r="B731" s="426" t="s">
        <v>1044</v>
      </c>
      <c r="C731" s="427">
        <v>31322212</v>
      </c>
      <c r="D731" s="427" t="s">
        <v>1045</v>
      </c>
      <c r="E731" s="428">
        <v>100000</v>
      </c>
      <c r="F731" s="429">
        <v>42998</v>
      </c>
      <c r="G731" s="433">
        <v>2017</v>
      </c>
      <c r="H731" s="432" t="s">
        <v>1046</v>
      </c>
      <c r="I731" s="426" t="s">
        <v>1047</v>
      </c>
      <c r="J731" s="426" t="s">
        <v>1047</v>
      </c>
      <c r="K731" s="426" t="s">
        <v>1048</v>
      </c>
    </row>
    <row r="732" spans="1:11" ht="15" x14ac:dyDescent="0.2">
      <c r="A732" s="1">
        <v>20170242</v>
      </c>
      <c r="B732" s="426" t="s">
        <v>100</v>
      </c>
      <c r="C732" s="427">
        <v>621946845</v>
      </c>
      <c r="D732" s="427" t="s">
        <v>101</v>
      </c>
      <c r="E732" s="428">
        <v>141575.45000000001</v>
      </c>
      <c r="F732" s="429">
        <v>43010</v>
      </c>
      <c r="G732" s="433">
        <v>2017</v>
      </c>
      <c r="H732" s="432" t="s">
        <v>1051</v>
      </c>
      <c r="I732" s="426" t="s">
        <v>1052</v>
      </c>
      <c r="J732" s="426" t="s">
        <v>1052</v>
      </c>
      <c r="K732" s="426" t="s">
        <v>1053</v>
      </c>
    </row>
    <row r="733" spans="1:11" ht="15" x14ac:dyDescent="0.2">
      <c r="A733" s="1">
        <v>20170244</v>
      </c>
      <c r="B733" s="426" t="s">
        <v>13</v>
      </c>
      <c r="C733" s="427">
        <v>567947729</v>
      </c>
      <c r="D733" s="427" t="s">
        <v>53</v>
      </c>
      <c r="E733" s="428">
        <v>17777.77</v>
      </c>
      <c r="F733" s="429">
        <v>43010</v>
      </c>
      <c r="G733" s="433">
        <v>2017</v>
      </c>
      <c r="H733" s="432" t="s">
        <v>1054</v>
      </c>
      <c r="I733" s="426" t="s">
        <v>1055</v>
      </c>
      <c r="J733" s="426" t="s">
        <v>1055</v>
      </c>
      <c r="K733" s="426" t="s">
        <v>378</v>
      </c>
    </row>
    <row r="734" spans="1:11" ht="15" x14ac:dyDescent="0.2">
      <c r="A734" s="1">
        <v>20170245</v>
      </c>
      <c r="B734" s="426" t="s">
        <v>13</v>
      </c>
      <c r="C734" s="427">
        <v>367947333</v>
      </c>
      <c r="D734" s="427" t="s">
        <v>54</v>
      </c>
      <c r="E734" s="428">
        <v>177984.19</v>
      </c>
      <c r="F734" s="429">
        <v>43010</v>
      </c>
      <c r="G734" s="433">
        <v>2017</v>
      </c>
      <c r="H734" s="432" t="s">
        <v>1054</v>
      </c>
      <c r="I734" s="426" t="s">
        <v>1055</v>
      </c>
      <c r="J734" s="426" t="s">
        <v>1055</v>
      </c>
      <c r="K734" s="426" t="s">
        <v>378</v>
      </c>
    </row>
    <row r="735" spans="1:11" ht="15" x14ac:dyDescent="0.2">
      <c r="A735" s="1">
        <v>20170246</v>
      </c>
      <c r="B735" s="434" t="s">
        <v>550</v>
      </c>
      <c r="C735" s="427">
        <v>6721963421</v>
      </c>
      <c r="D735" s="427" t="s">
        <v>551</v>
      </c>
      <c r="E735" s="428">
        <v>83000</v>
      </c>
      <c r="F735" s="429">
        <v>43031</v>
      </c>
      <c r="G735" s="433">
        <v>2017</v>
      </c>
      <c r="H735" s="432" t="s">
        <v>1067</v>
      </c>
      <c r="I735" s="426" t="s">
        <v>1068</v>
      </c>
      <c r="J735" s="426" t="s">
        <v>1068</v>
      </c>
      <c r="K735" s="426" t="s">
        <v>1069</v>
      </c>
    </row>
    <row r="736" spans="1:11" ht="30" x14ac:dyDescent="0.2">
      <c r="A736" s="1">
        <v>20170248</v>
      </c>
      <c r="B736" s="434" t="s">
        <v>860</v>
      </c>
      <c r="C736" s="427">
        <v>2196371649</v>
      </c>
      <c r="D736" s="427" t="s">
        <v>211</v>
      </c>
      <c r="E736" s="428">
        <v>270415.25</v>
      </c>
      <c r="F736" s="429">
        <v>43056</v>
      </c>
      <c r="G736" s="433">
        <v>2017</v>
      </c>
      <c r="H736" s="432" t="s">
        <v>1080</v>
      </c>
      <c r="I736" s="426" t="s">
        <v>1081</v>
      </c>
      <c r="J736" s="426" t="s">
        <v>1081</v>
      </c>
      <c r="K736" s="426" t="s">
        <v>74</v>
      </c>
    </row>
    <row r="737" spans="1:11" ht="45" x14ac:dyDescent="0.2">
      <c r="A737" s="1">
        <v>20170250</v>
      </c>
      <c r="B737" s="434" t="s">
        <v>313</v>
      </c>
      <c r="C737" s="427">
        <v>72989451</v>
      </c>
      <c r="D737" s="427" t="s">
        <v>314</v>
      </c>
      <c r="E737" s="428">
        <v>168792.73</v>
      </c>
      <c r="F737" s="429">
        <v>43031</v>
      </c>
      <c r="G737" s="433">
        <v>2017</v>
      </c>
      <c r="H737" s="432" t="s">
        <v>1065</v>
      </c>
      <c r="I737" s="426" t="s">
        <v>1066</v>
      </c>
      <c r="J737" s="426" t="s">
        <v>1066</v>
      </c>
      <c r="K737" s="426" t="s">
        <v>750</v>
      </c>
    </row>
    <row r="738" spans="1:11" ht="30" x14ac:dyDescent="0.2">
      <c r="A738" s="1">
        <v>20170254</v>
      </c>
      <c r="B738" s="434" t="s">
        <v>1058</v>
      </c>
      <c r="C738" s="427">
        <v>6232213687</v>
      </c>
      <c r="D738" s="427" t="s">
        <v>40</v>
      </c>
      <c r="E738" s="428">
        <v>150000</v>
      </c>
      <c r="F738" s="429">
        <v>43024.7341087963</v>
      </c>
      <c r="G738" s="433">
        <v>2017</v>
      </c>
      <c r="H738" s="432" t="s">
        <v>1061</v>
      </c>
      <c r="I738" s="426" t="s">
        <v>1062</v>
      </c>
      <c r="J738" s="426" t="s">
        <v>1062</v>
      </c>
      <c r="K738" s="426" t="s">
        <v>18</v>
      </c>
    </row>
    <row r="739" spans="1:11" ht="30" x14ac:dyDescent="0.2">
      <c r="A739" s="1">
        <v>20170255</v>
      </c>
      <c r="B739" s="434" t="s">
        <v>1058</v>
      </c>
      <c r="C739" s="427">
        <v>6232213687</v>
      </c>
      <c r="D739" s="427" t="s">
        <v>40</v>
      </c>
      <c r="E739" s="428">
        <v>150000</v>
      </c>
      <c r="F739" s="429">
        <v>43024.733553240738</v>
      </c>
      <c r="G739" s="433">
        <v>2017</v>
      </c>
      <c r="H739" s="432" t="s">
        <v>1059</v>
      </c>
      <c r="I739" s="426" t="s">
        <v>1060</v>
      </c>
      <c r="J739" s="426" t="s">
        <v>1060</v>
      </c>
      <c r="K739" s="426" t="s">
        <v>18</v>
      </c>
    </row>
    <row r="740" spans="1:11" ht="15" x14ac:dyDescent="0.2">
      <c r="A740" s="1">
        <v>20170256</v>
      </c>
      <c r="B740" s="434" t="s">
        <v>1058</v>
      </c>
      <c r="C740" s="427">
        <v>6232213687</v>
      </c>
      <c r="D740" s="427" t="s">
        <v>40</v>
      </c>
      <c r="E740" s="428">
        <v>299792.23</v>
      </c>
      <c r="F740" s="429">
        <v>43024.740590277775</v>
      </c>
      <c r="G740" s="433">
        <v>2017</v>
      </c>
      <c r="H740" s="432" t="s">
        <v>1063</v>
      </c>
      <c r="I740" s="426" t="s">
        <v>1064</v>
      </c>
      <c r="J740" s="426" t="s">
        <v>1064</v>
      </c>
      <c r="K740" s="426" t="s">
        <v>150</v>
      </c>
    </row>
    <row r="741" spans="1:11" ht="15" x14ac:dyDescent="0.2">
      <c r="A741" s="1">
        <v>20170257</v>
      </c>
      <c r="B741" s="434" t="s">
        <v>1072</v>
      </c>
      <c r="C741" s="427">
        <v>712161316</v>
      </c>
      <c r="D741" s="427" t="s">
        <v>375</v>
      </c>
      <c r="E741" s="428">
        <v>242610.1</v>
      </c>
      <c r="F741" s="429">
        <v>43045</v>
      </c>
      <c r="G741" s="433">
        <v>2017</v>
      </c>
      <c r="H741" s="432" t="s">
        <v>1073</v>
      </c>
      <c r="I741" s="426" t="s">
        <v>1074</v>
      </c>
      <c r="J741" s="426" t="s">
        <v>1074</v>
      </c>
      <c r="K741" s="426" t="s">
        <v>378</v>
      </c>
    </row>
    <row r="742" spans="1:11" ht="15" x14ac:dyDescent="0.2">
      <c r="A742" s="1">
        <v>20170258</v>
      </c>
      <c r="B742" s="434" t="s">
        <v>618</v>
      </c>
      <c r="C742" s="427">
        <v>19467582769</v>
      </c>
      <c r="D742" s="427" t="s">
        <v>619</v>
      </c>
      <c r="E742" s="428">
        <v>40000</v>
      </c>
      <c r="F742" s="429">
        <v>43032.725821759261</v>
      </c>
      <c r="G742" s="433">
        <v>2017</v>
      </c>
      <c r="H742" s="432" t="s">
        <v>890</v>
      </c>
      <c r="I742" s="426" t="s">
        <v>891</v>
      </c>
      <c r="J742" s="426" t="s">
        <v>891</v>
      </c>
      <c r="K742" s="426" t="s">
        <v>60</v>
      </c>
    </row>
    <row r="743" spans="1:11" ht="30" x14ac:dyDescent="0.2">
      <c r="A743" s="1">
        <v>20170259</v>
      </c>
      <c r="B743" s="434" t="s">
        <v>1044</v>
      </c>
      <c r="C743" s="427">
        <v>31322212</v>
      </c>
      <c r="D743" s="427" t="s">
        <v>1045</v>
      </c>
      <c r="E743" s="428">
        <v>57974.1</v>
      </c>
      <c r="F743" s="429">
        <v>43056</v>
      </c>
      <c r="G743" s="433">
        <v>2017</v>
      </c>
      <c r="H743" s="432" t="s">
        <v>890</v>
      </c>
      <c r="I743" s="426" t="s">
        <v>891</v>
      </c>
      <c r="J743" s="426" t="s">
        <v>891</v>
      </c>
      <c r="K743" s="426" t="s">
        <v>60</v>
      </c>
    </row>
    <row r="744" spans="1:11" ht="15" x14ac:dyDescent="0.2">
      <c r="A744" s="1">
        <v>20170260</v>
      </c>
      <c r="B744" s="434" t="s">
        <v>1058</v>
      </c>
      <c r="C744" s="427">
        <v>6232213687</v>
      </c>
      <c r="D744" s="427" t="s">
        <v>40</v>
      </c>
      <c r="E744" s="428">
        <v>221692.16</v>
      </c>
      <c r="F744" s="429">
        <v>43040.433182870373</v>
      </c>
      <c r="G744" s="433">
        <v>2017</v>
      </c>
      <c r="H744" s="432" t="s">
        <v>1070</v>
      </c>
      <c r="I744" s="426" t="s">
        <v>1071</v>
      </c>
      <c r="J744" s="426" t="s">
        <v>1071</v>
      </c>
      <c r="K744" s="426" t="s">
        <v>492</v>
      </c>
    </row>
    <row r="745" spans="1:11" ht="15" x14ac:dyDescent="0.2">
      <c r="A745" s="1">
        <v>20170261</v>
      </c>
      <c r="B745" s="434" t="s">
        <v>625</v>
      </c>
      <c r="C745" s="427">
        <v>623791337</v>
      </c>
      <c r="D745" s="427" t="s">
        <v>626</v>
      </c>
      <c r="E745" s="428">
        <v>59738</v>
      </c>
      <c r="F745" s="429">
        <v>43047</v>
      </c>
      <c r="G745" s="433">
        <v>2017</v>
      </c>
      <c r="H745" s="432" t="s">
        <v>627</v>
      </c>
      <c r="I745" s="426" t="s">
        <v>628</v>
      </c>
      <c r="J745" s="426" t="s">
        <v>628</v>
      </c>
      <c r="K745" s="426" t="s">
        <v>629</v>
      </c>
    </row>
    <row r="746" spans="1:11" ht="15" x14ac:dyDescent="0.2">
      <c r="A746" s="1">
        <v>20170262</v>
      </c>
      <c r="B746" s="434" t="s">
        <v>13</v>
      </c>
      <c r="C746" s="427">
        <v>367947333</v>
      </c>
      <c r="D746" s="427" t="s">
        <v>54</v>
      </c>
      <c r="E746" s="428">
        <v>199970.3</v>
      </c>
      <c r="F746" s="429">
        <v>43059</v>
      </c>
      <c r="G746" s="433">
        <v>2017</v>
      </c>
      <c r="H746" s="432" t="s">
        <v>1084</v>
      </c>
      <c r="I746" s="426" t="s">
        <v>1085</v>
      </c>
      <c r="J746" s="426" t="s">
        <v>1085</v>
      </c>
      <c r="K746" s="426" t="s">
        <v>1086</v>
      </c>
    </row>
    <row r="747" spans="1:11" ht="30" x14ac:dyDescent="0.2">
      <c r="A747" s="1">
        <v>20170263</v>
      </c>
      <c r="B747" s="434" t="s">
        <v>1082</v>
      </c>
      <c r="C747" s="427">
        <v>186176118</v>
      </c>
      <c r="D747" s="427" t="s">
        <v>1083</v>
      </c>
      <c r="E747" s="428">
        <v>8030.54</v>
      </c>
      <c r="F747" s="429">
        <v>43056</v>
      </c>
      <c r="G747" s="433">
        <v>2017</v>
      </c>
      <c r="H747" s="432" t="s">
        <v>1084</v>
      </c>
      <c r="I747" s="426" t="s">
        <v>1085</v>
      </c>
      <c r="J747" s="426" t="s">
        <v>1085</v>
      </c>
      <c r="K747" s="426" t="s">
        <v>1086</v>
      </c>
    </row>
    <row r="748" spans="1:11" ht="15" x14ac:dyDescent="0.2">
      <c r="A748" s="1">
        <v>20170265</v>
      </c>
      <c r="B748" s="434" t="s">
        <v>13</v>
      </c>
      <c r="C748" s="427">
        <v>567947729</v>
      </c>
      <c r="D748" s="427" t="s">
        <v>53</v>
      </c>
      <c r="E748" s="428">
        <v>41310.43</v>
      </c>
      <c r="F748" s="429">
        <v>43048.753460648149</v>
      </c>
      <c r="G748" s="433">
        <v>2017</v>
      </c>
      <c r="H748" s="432" t="s">
        <v>1075</v>
      </c>
      <c r="I748" s="426" t="s">
        <v>1076</v>
      </c>
      <c r="J748" s="426" t="s">
        <v>1076</v>
      </c>
      <c r="K748" s="426" t="s">
        <v>150</v>
      </c>
    </row>
    <row r="749" spans="1:11" ht="15" x14ac:dyDescent="0.2">
      <c r="A749" s="1">
        <v>20170266</v>
      </c>
      <c r="B749" s="434" t="s">
        <v>13</v>
      </c>
      <c r="C749" s="427">
        <v>367947333</v>
      </c>
      <c r="D749" s="427" t="s">
        <v>54</v>
      </c>
      <c r="E749" s="428">
        <v>258687.48</v>
      </c>
      <c r="F749" s="429">
        <v>43048.754606481481</v>
      </c>
      <c r="G749" s="433">
        <v>2017</v>
      </c>
      <c r="H749" s="432" t="s">
        <v>1075</v>
      </c>
      <c r="I749" s="426" t="s">
        <v>1076</v>
      </c>
      <c r="J749" s="426" t="s">
        <v>1076</v>
      </c>
      <c r="K749" s="426" t="s">
        <v>150</v>
      </c>
    </row>
    <row r="750" spans="1:11" ht="15" x14ac:dyDescent="0.2">
      <c r="A750" s="1">
        <v>20170267</v>
      </c>
      <c r="B750" s="434" t="s">
        <v>1058</v>
      </c>
      <c r="C750" s="427">
        <v>6232213687</v>
      </c>
      <c r="D750" s="427" t="s">
        <v>40</v>
      </c>
      <c r="E750" s="428">
        <v>299380.15000000002</v>
      </c>
      <c r="F750" s="429">
        <v>43055.54787037037</v>
      </c>
      <c r="G750" s="433">
        <v>2017</v>
      </c>
      <c r="H750" s="432" t="s">
        <v>1077</v>
      </c>
      <c r="I750" s="426" t="s">
        <v>1078</v>
      </c>
      <c r="J750" s="426" t="s">
        <v>1078</v>
      </c>
      <c r="K750" s="426" t="s">
        <v>1079</v>
      </c>
    </row>
    <row r="751" spans="1:11" ht="15" x14ac:dyDescent="0.2">
      <c r="A751" s="1">
        <v>20170268</v>
      </c>
      <c r="B751" s="434" t="s">
        <v>1099</v>
      </c>
      <c r="C751" s="427">
        <v>6232213198</v>
      </c>
      <c r="D751" s="427" t="s">
        <v>172</v>
      </c>
      <c r="E751" s="428">
        <v>250000</v>
      </c>
      <c r="F751" s="429">
        <v>43105</v>
      </c>
      <c r="G751" s="433">
        <v>2018</v>
      </c>
      <c r="H751" s="432" t="s">
        <v>1115</v>
      </c>
      <c r="I751" s="426" t="s">
        <v>1116</v>
      </c>
      <c r="J751" s="426" t="s">
        <v>1116</v>
      </c>
      <c r="K751" s="426" t="s">
        <v>593</v>
      </c>
    </row>
    <row r="752" spans="1:11" ht="15" x14ac:dyDescent="0.2">
      <c r="A752" s="1">
        <v>20170269</v>
      </c>
      <c r="B752" s="434" t="s">
        <v>1087</v>
      </c>
      <c r="C752" s="427">
        <v>1327551</v>
      </c>
      <c r="D752" s="427" t="s">
        <v>1088</v>
      </c>
      <c r="E752" s="428">
        <v>0</v>
      </c>
      <c r="F752" s="429">
        <v>43063.478344907409</v>
      </c>
      <c r="G752" s="433">
        <v>2017</v>
      </c>
      <c r="H752" s="432" t="s">
        <v>1089</v>
      </c>
      <c r="I752" s="426" t="s">
        <v>1090</v>
      </c>
      <c r="J752" s="426" t="s">
        <v>1090</v>
      </c>
      <c r="K752" s="426" t="s">
        <v>1091</v>
      </c>
    </row>
    <row r="753" spans="1:11" ht="15" x14ac:dyDescent="0.2">
      <c r="A753" s="1">
        <v>20170270</v>
      </c>
      <c r="B753" s="434" t="s">
        <v>1113</v>
      </c>
      <c r="C753" s="427">
        <v>37287246843</v>
      </c>
      <c r="D753" s="427" t="s">
        <v>1114</v>
      </c>
      <c r="E753" s="428">
        <v>52762.46</v>
      </c>
      <c r="F753" s="429">
        <v>43105</v>
      </c>
      <c r="G753" s="433">
        <v>2018</v>
      </c>
      <c r="H753" s="432" t="s">
        <v>1089</v>
      </c>
      <c r="I753" s="426" t="s">
        <v>1090</v>
      </c>
      <c r="J753" s="426" t="s">
        <v>1090</v>
      </c>
      <c r="K753" s="426" t="s">
        <v>1091</v>
      </c>
    </row>
    <row r="754" spans="1:11" ht="30" x14ac:dyDescent="0.2">
      <c r="A754" s="1">
        <v>20170271</v>
      </c>
      <c r="B754" s="434" t="s">
        <v>297</v>
      </c>
      <c r="C754" s="427">
        <v>6736281221</v>
      </c>
      <c r="D754" s="427" t="s">
        <v>493</v>
      </c>
      <c r="E754" s="428">
        <v>40000</v>
      </c>
      <c r="F754" s="429">
        <v>43063.637800925928</v>
      </c>
      <c r="G754" s="433">
        <v>2017</v>
      </c>
      <c r="H754" s="432" t="s">
        <v>1059</v>
      </c>
      <c r="I754" s="426" t="s">
        <v>1060</v>
      </c>
      <c r="J754" s="426" t="s">
        <v>1060</v>
      </c>
      <c r="K754" s="426" t="s">
        <v>18</v>
      </c>
    </row>
    <row r="755" spans="1:11" ht="30" x14ac:dyDescent="0.2">
      <c r="A755" s="1">
        <v>20170272</v>
      </c>
      <c r="B755" s="434" t="s">
        <v>297</v>
      </c>
      <c r="C755" s="427">
        <v>6736281221</v>
      </c>
      <c r="D755" s="427" t="s">
        <v>493</v>
      </c>
      <c r="E755" s="428">
        <v>50000</v>
      </c>
      <c r="F755" s="429">
        <v>43063.636296296296</v>
      </c>
      <c r="G755" s="433">
        <v>2017</v>
      </c>
      <c r="H755" s="432" t="s">
        <v>1061</v>
      </c>
      <c r="I755" s="426" t="s">
        <v>1062</v>
      </c>
      <c r="J755" s="426" t="s">
        <v>1062</v>
      </c>
      <c r="K755" s="426" t="s">
        <v>18</v>
      </c>
    </row>
    <row r="756" spans="1:11" ht="30" x14ac:dyDescent="0.2">
      <c r="A756" s="1">
        <v>20170273</v>
      </c>
      <c r="B756" s="434" t="s">
        <v>545</v>
      </c>
      <c r="C756" s="427">
        <v>732698977</v>
      </c>
      <c r="D756" s="427" t="s">
        <v>546</v>
      </c>
      <c r="E756" s="428">
        <v>30000</v>
      </c>
      <c r="F756" s="429">
        <v>43063.64</v>
      </c>
      <c r="G756" s="433">
        <v>2017</v>
      </c>
      <c r="H756" s="432" t="s">
        <v>1059</v>
      </c>
      <c r="I756" s="426" t="s">
        <v>1060</v>
      </c>
      <c r="J756" s="426" t="s">
        <v>1060</v>
      </c>
      <c r="K756" s="426" t="s">
        <v>18</v>
      </c>
    </row>
    <row r="757" spans="1:11" ht="15" x14ac:dyDescent="0.2">
      <c r="A757" s="1">
        <v>20170275</v>
      </c>
      <c r="B757" s="434" t="s">
        <v>1058</v>
      </c>
      <c r="C757" s="427">
        <v>6232213687</v>
      </c>
      <c r="D757" s="427" t="s">
        <v>40</v>
      </c>
      <c r="E757" s="428">
        <v>178916.71</v>
      </c>
      <c r="F757" s="429">
        <v>43067.500127314815</v>
      </c>
      <c r="G757" s="433">
        <v>2017</v>
      </c>
      <c r="H757" s="432" t="s">
        <v>1092</v>
      </c>
      <c r="I757" s="426" t="s">
        <v>1093</v>
      </c>
      <c r="J757" s="426" t="s">
        <v>1093</v>
      </c>
      <c r="K757" s="426" t="s">
        <v>1094</v>
      </c>
    </row>
    <row r="758" spans="1:11" ht="15" x14ac:dyDescent="0.2">
      <c r="A758" s="1">
        <v>20170276</v>
      </c>
      <c r="B758" s="434" t="s">
        <v>1095</v>
      </c>
      <c r="C758" s="427">
        <v>625929346</v>
      </c>
      <c r="D758" s="427" t="s">
        <v>1096</v>
      </c>
      <c r="E758" s="428">
        <v>10707.69</v>
      </c>
      <c r="F758" s="429">
        <v>43067.615393518521</v>
      </c>
      <c r="G758" s="433">
        <v>2017</v>
      </c>
      <c r="H758" s="432" t="s">
        <v>1070</v>
      </c>
      <c r="I758" s="426" t="s">
        <v>1071</v>
      </c>
      <c r="J758" s="426" t="s">
        <v>1071</v>
      </c>
      <c r="K758" s="426" t="s">
        <v>492</v>
      </c>
    </row>
    <row r="759" spans="1:11" ht="30" x14ac:dyDescent="0.2">
      <c r="A759" s="1">
        <v>20170277</v>
      </c>
      <c r="B759" s="434" t="s">
        <v>1044</v>
      </c>
      <c r="C759" s="427">
        <v>31322212</v>
      </c>
      <c r="D759" s="427" t="s">
        <v>1045</v>
      </c>
      <c r="E759" s="428">
        <v>106610.87</v>
      </c>
      <c r="F759" s="429">
        <v>43069.740023148152</v>
      </c>
      <c r="G759" s="433">
        <v>2017</v>
      </c>
      <c r="H759" s="432" t="s">
        <v>1097</v>
      </c>
      <c r="I759" s="426" t="s">
        <v>1098</v>
      </c>
      <c r="J759" s="426" t="s">
        <v>1098</v>
      </c>
      <c r="K759" s="426" t="s">
        <v>570</v>
      </c>
    </row>
    <row r="760" spans="1:11" ht="15" x14ac:dyDescent="0.2">
      <c r="A760" s="1">
        <v>20170278</v>
      </c>
      <c r="B760" s="434" t="s">
        <v>1099</v>
      </c>
      <c r="C760" s="427">
        <v>6232213198</v>
      </c>
      <c r="D760" s="427" t="s">
        <v>172</v>
      </c>
      <c r="E760" s="428">
        <v>299988.15999999997</v>
      </c>
      <c r="F760" s="429">
        <v>43075.436319444445</v>
      </c>
      <c r="G760" s="433">
        <v>2017</v>
      </c>
      <c r="H760" s="432" t="s">
        <v>1100</v>
      </c>
      <c r="I760" s="426" t="s">
        <v>1101</v>
      </c>
      <c r="J760" s="426" t="s">
        <v>1101</v>
      </c>
      <c r="K760" s="426" t="s">
        <v>1102</v>
      </c>
    </row>
    <row r="761" spans="1:11" ht="30" x14ac:dyDescent="0.2">
      <c r="A761" s="1">
        <v>20170279</v>
      </c>
      <c r="B761" s="434" t="s">
        <v>1044</v>
      </c>
      <c r="C761" s="427">
        <v>31322212</v>
      </c>
      <c r="D761" s="427" t="s">
        <v>1045</v>
      </c>
      <c r="E761" s="428">
        <v>258088.2</v>
      </c>
      <c r="F761" s="429">
        <v>43076.59479166667</v>
      </c>
      <c r="G761" s="433">
        <v>2017</v>
      </c>
      <c r="H761" s="432" t="s">
        <v>1103</v>
      </c>
      <c r="I761" s="426" t="s">
        <v>1104</v>
      </c>
      <c r="J761" s="426" t="s">
        <v>1104</v>
      </c>
      <c r="K761" s="426" t="s">
        <v>43</v>
      </c>
    </row>
    <row r="762" spans="1:11" ht="15" x14ac:dyDescent="0.2">
      <c r="A762" s="1">
        <v>20170286</v>
      </c>
      <c r="B762" s="434" t="s">
        <v>1117</v>
      </c>
      <c r="C762" s="427">
        <v>637123562288</v>
      </c>
      <c r="D762" s="427" t="s">
        <v>1118</v>
      </c>
      <c r="E762" s="428">
        <v>16103.45</v>
      </c>
      <c r="F762" s="429">
        <v>43105</v>
      </c>
      <c r="G762" s="433">
        <v>2018</v>
      </c>
      <c r="H762" s="432" t="s">
        <v>1119</v>
      </c>
      <c r="I762" s="426" t="s">
        <v>1120</v>
      </c>
      <c r="J762" s="426" t="s">
        <v>1120</v>
      </c>
      <c r="K762" s="426" t="s">
        <v>1121</v>
      </c>
    </row>
    <row r="763" spans="1:11" ht="15" x14ac:dyDescent="0.2">
      <c r="A763" s="1">
        <v>20170287</v>
      </c>
      <c r="B763" s="434" t="s">
        <v>1117</v>
      </c>
      <c r="C763" s="427">
        <v>63712356215</v>
      </c>
      <c r="D763" s="427" t="s">
        <v>1122</v>
      </c>
      <c r="E763" s="428">
        <v>19427.59</v>
      </c>
      <c r="F763" s="429">
        <v>43105</v>
      </c>
      <c r="G763" s="433">
        <v>2018</v>
      </c>
      <c r="H763" s="432" t="s">
        <v>1119</v>
      </c>
      <c r="I763" s="426" t="s">
        <v>1120</v>
      </c>
      <c r="J763" s="426" t="s">
        <v>1120</v>
      </c>
      <c r="K763" s="426" t="s">
        <v>1121</v>
      </c>
    </row>
    <row r="764" spans="1:11" ht="15" x14ac:dyDescent="0.2">
      <c r="A764" s="1">
        <v>20170288</v>
      </c>
      <c r="B764" s="434" t="s">
        <v>1117</v>
      </c>
      <c r="C764" s="427">
        <v>63712356224</v>
      </c>
      <c r="D764" s="427" t="s">
        <v>1123</v>
      </c>
      <c r="E764" s="428">
        <v>5956.31</v>
      </c>
      <c r="F764" s="429">
        <v>43105</v>
      </c>
      <c r="G764" s="433">
        <v>2018</v>
      </c>
      <c r="H764" s="432" t="s">
        <v>1119</v>
      </c>
      <c r="I764" s="426" t="s">
        <v>1120</v>
      </c>
      <c r="J764" s="426" t="s">
        <v>1120</v>
      </c>
      <c r="K764" s="426" t="s">
        <v>1121</v>
      </c>
    </row>
    <row r="765" spans="1:11" ht="15" x14ac:dyDescent="0.2">
      <c r="A765" s="1">
        <v>20170289</v>
      </c>
      <c r="B765" s="434" t="s">
        <v>1117</v>
      </c>
      <c r="C765" s="427">
        <v>637123562369</v>
      </c>
      <c r="D765" s="427" t="s">
        <v>1124</v>
      </c>
      <c r="E765" s="428">
        <v>2424.6</v>
      </c>
      <c r="F765" s="429">
        <v>43105</v>
      </c>
      <c r="G765" s="433">
        <v>2018</v>
      </c>
      <c r="H765" s="432" t="s">
        <v>1119</v>
      </c>
      <c r="I765" s="426" t="s">
        <v>1120</v>
      </c>
      <c r="J765" s="426" t="s">
        <v>1120</v>
      </c>
      <c r="K765" s="426" t="s">
        <v>1121</v>
      </c>
    </row>
    <row r="766" spans="1:11" ht="15" x14ac:dyDescent="0.2">
      <c r="A766" s="1">
        <v>20170290</v>
      </c>
      <c r="B766" s="434" t="s">
        <v>684</v>
      </c>
      <c r="C766" s="427">
        <v>3826116148</v>
      </c>
      <c r="D766" s="427" t="s">
        <v>685</v>
      </c>
      <c r="E766" s="428">
        <v>70000</v>
      </c>
      <c r="F766" s="429">
        <v>43147</v>
      </c>
      <c r="G766" s="433">
        <v>2018</v>
      </c>
      <c r="H766" s="432" t="s">
        <v>1119</v>
      </c>
      <c r="I766" s="426" t="s">
        <v>1120</v>
      </c>
      <c r="J766" s="426" t="s">
        <v>1120</v>
      </c>
      <c r="K766" s="426" t="s">
        <v>1121</v>
      </c>
    </row>
    <row r="767" spans="1:11" ht="15" x14ac:dyDescent="0.2">
      <c r="A767" s="1">
        <v>20170291</v>
      </c>
      <c r="B767" s="434" t="s">
        <v>907</v>
      </c>
      <c r="C767" s="427">
        <v>77252824121</v>
      </c>
      <c r="D767" s="427" t="s">
        <v>1128</v>
      </c>
      <c r="E767" s="428">
        <v>11414.64</v>
      </c>
      <c r="F767" s="429">
        <v>43140</v>
      </c>
      <c r="G767" s="433">
        <v>2018</v>
      </c>
      <c r="H767" s="432" t="s">
        <v>1129</v>
      </c>
      <c r="I767" s="426" t="s">
        <v>1130</v>
      </c>
      <c r="J767" s="426" t="s">
        <v>1130</v>
      </c>
      <c r="K767" s="426" t="s">
        <v>1131</v>
      </c>
    </row>
    <row r="768" spans="1:11" ht="15" x14ac:dyDescent="0.2">
      <c r="A768" s="1">
        <v>20170292</v>
      </c>
      <c r="B768" s="434" t="s">
        <v>937</v>
      </c>
      <c r="C768" s="427">
        <v>236252824839</v>
      </c>
      <c r="D768" s="427" t="s">
        <v>986</v>
      </c>
      <c r="E768" s="428">
        <v>3647.64</v>
      </c>
      <c r="F768" s="429">
        <v>43140</v>
      </c>
      <c r="G768" s="433">
        <v>2018</v>
      </c>
      <c r="H768" s="432" t="s">
        <v>1129</v>
      </c>
      <c r="I768" s="426" t="s">
        <v>1130</v>
      </c>
      <c r="J768" s="426" t="s">
        <v>1130</v>
      </c>
      <c r="K768" s="426" t="s">
        <v>1131</v>
      </c>
    </row>
    <row r="769" spans="1:11" ht="30" x14ac:dyDescent="0.2">
      <c r="A769" s="1">
        <v>20170294</v>
      </c>
      <c r="B769" s="434" t="s">
        <v>1044</v>
      </c>
      <c r="C769" s="427">
        <v>31322212</v>
      </c>
      <c r="D769" s="427" t="s">
        <v>1045</v>
      </c>
      <c r="E769" s="428">
        <v>0</v>
      </c>
      <c r="F769" s="429">
        <v>43084.773252314815</v>
      </c>
      <c r="G769" s="433">
        <v>2017</v>
      </c>
      <c r="H769" s="432" t="s">
        <v>1105</v>
      </c>
      <c r="I769" s="426" t="s">
        <v>1106</v>
      </c>
      <c r="J769" s="426" t="s">
        <v>1106</v>
      </c>
      <c r="K769" s="426" t="s">
        <v>343</v>
      </c>
    </row>
    <row r="770" spans="1:11" ht="15" x14ac:dyDescent="0.2">
      <c r="A770" s="1">
        <v>20170295</v>
      </c>
      <c r="B770" s="434" t="s">
        <v>13</v>
      </c>
      <c r="C770" s="427">
        <v>3629471372</v>
      </c>
      <c r="D770" s="427" t="s">
        <v>14</v>
      </c>
      <c r="E770" s="428">
        <v>292942.34999999998</v>
      </c>
      <c r="F770" s="429">
        <v>43139</v>
      </c>
      <c r="G770" s="433">
        <v>2018</v>
      </c>
      <c r="H770" s="432" t="s">
        <v>1137</v>
      </c>
      <c r="I770" s="426" t="s">
        <v>1138</v>
      </c>
      <c r="J770" s="426" t="s">
        <v>1138</v>
      </c>
      <c r="K770" s="426" t="s">
        <v>155</v>
      </c>
    </row>
    <row r="771" spans="1:11" ht="30" x14ac:dyDescent="0.2">
      <c r="A771" s="1">
        <v>20170296</v>
      </c>
      <c r="B771" s="434" t="s">
        <v>1044</v>
      </c>
      <c r="C771" s="427">
        <v>31322212</v>
      </c>
      <c r="D771" s="427" t="s">
        <v>1045</v>
      </c>
      <c r="E771" s="428">
        <v>0</v>
      </c>
      <c r="F771" s="429">
        <v>43088.450439814813</v>
      </c>
      <c r="G771" s="433">
        <v>2017</v>
      </c>
      <c r="H771" s="432" t="s">
        <v>1107</v>
      </c>
      <c r="I771" s="426" t="s">
        <v>1108</v>
      </c>
      <c r="J771" s="426" t="s">
        <v>1108</v>
      </c>
      <c r="K771" s="426" t="s">
        <v>1109</v>
      </c>
    </row>
    <row r="772" spans="1:11" ht="15" x14ac:dyDescent="0.2">
      <c r="A772" s="1">
        <v>20170298</v>
      </c>
      <c r="B772" s="434" t="s">
        <v>1099</v>
      </c>
      <c r="C772" s="427">
        <v>6232213198</v>
      </c>
      <c r="D772" s="427" t="s">
        <v>172</v>
      </c>
      <c r="E772" s="428">
        <v>197707.25</v>
      </c>
      <c r="F772" s="429">
        <v>43090.468159722222</v>
      </c>
      <c r="G772" s="433">
        <v>2017</v>
      </c>
      <c r="H772" s="432" t="s">
        <v>1110</v>
      </c>
      <c r="I772" s="426" t="s">
        <v>1111</v>
      </c>
      <c r="J772" s="426" t="s">
        <v>1111</v>
      </c>
      <c r="K772" s="426" t="s">
        <v>1112</v>
      </c>
    </row>
    <row r="773" spans="1:11" ht="15" x14ac:dyDescent="0.2">
      <c r="A773" s="1">
        <v>20170300</v>
      </c>
      <c r="B773" s="434" t="s">
        <v>937</v>
      </c>
      <c r="C773" s="427">
        <v>2362528248554</v>
      </c>
      <c r="D773" s="427" t="s">
        <v>1132</v>
      </c>
      <c r="E773" s="428">
        <v>3135.12</v>
      </c>
      <c r="F773" s="429">
        <v>43140</v>
      </c>
      <c r="G773" s="433">
        <v>2018</v>
      </c>
      <c r="H773" s="432" t="s">
        <v>1129</v>
      </c>
      <c r="I773" s="426" t="s">
        <v>1130</v>
      </c>
      <c r="J773" s="426" t="s">
        <v>1130</v>
      </c>
      <c r="K773" s="426" t="s">
        <v>1131</v>
      </c>
    </row>
    <row r="774" spans="1:11" ht="15" x14ac:dyDescent="0.2">
      <c r="A774" s="1">
        <v>20170301</v>
      </c>
      <c r="B774" s="434" t="s">
        <v>937</v>
      </c>
      <c r="C774" s="427">
        <v>26125282485</v>
      </c>
      <c r="D774" s="427" t="s">
        <v>938</v>
      </c>
      <c r="E774" s="428">
        <v>5840.64</v>
      </c>
      <c r="F774" s="429">
        <v>43140</v>
      </c>
      <c r="G774" s="433">
        <v>2018</v>
      </c>
      <c r="H774" s="432" t="s">
        <v>1129</v>
      </c>
      <c r="I774" s="426" t="s">
        <v>1130</v>
      </c>
      <c r="J774" s="426" t="s">
        <v>1130</v>
      </c>
      <c r="K774" s="426" t="s">
        <v>1131</v>
      </c>
    </row>
    <row r="775" spans="1:11" ht="15" x14ac:dyDescent="0.2">
      <c r="A775" s="1">
        <v>20170302</v>
      </c>
      <c r="B775" s="434" t="s">
        <v>937</v>
      </c>
      <c r="C775" s="427">
        <v>392528241211</v>
      </c>
      <c r="D775" s="427" t="s">
        <v>942</v>
      </c>
      <c r="E775" s="428">
        <v>5754.6</v>
      </c>
      <c r="F775" s="429">
        <v>43140</v>
      </c>
      <c r="G775" s="433">
        <v>2018</v>
      </c>
      <c r="H775" s="432" t="s">
        <v>1129</v>
      </c>
      <c r="I775" s="426" t="s">
        <v>1130</v>
      </c>
      <c r="J775" s="426" t="s">
        <v>1130</v>
      </c>
      <c r="K775" s="426" t="s">
        <v>1131</v>
      </c>
    </row>
    <row r="776" spans="1:11" ht="15" x14ac:dyDescent="0.2">
      <c r="A776" s="1">
        <v>20170303</v>
      </c>
      <c r="B776" s="434" t="s">
        <v>937</v>
      </c>
      <c r="C776" s="427">
        <v>1122528243753</v>
      </c>
      <c r="D776" s="427" t="s">
        <v>943</v>
      </c>
      <c r="E776" s="428">
        <v>5589.48</v>
      </c>
      <c r="F776" s="429">
        <v>43140</v>
      </c>
      <c r="G776" s="433">
        <v>2018</v>
      </c>
      <c r="H776" s="432" t="s">
        <v>1129</v>
      </c>
      <c r="I776" s="426" t="s">
        <v>1130</v>
      </c>
      <c r="J776" s="426" t="s">
        <v>1130</v>
      </c>
      <c r="K776" s="426" t="s">
        <v>1131</v>
      </c>
    </row>
    <row r="777" spans="1:11" ht="15" x14ac:dyDescent="0.2">
      <c r="A777" s="1">
        <v>20170305</v>
      </c>
      <c r="B777" s="434" t="s">
        <v>937</v>
      </c>
      <c r="C777" s="427">
        <v>6472528243126</v>
      </c>
      <c r="D777" s="427" t="s">
        <v>945</v>
      </c>
      <c r="E777" s="428">
        <v>5964.72</v>
      </c>
      <c r="F777" s="429">
        <v>43140</v>
      </c>
      <c r="G777" s="433">
        <v>2018</v>
      </c>
      <c r="H777" s="432" t="s">
        <v>1129</v>
      </c>
      <c r="I777" s="426" t="s">
        <v>1130</v>
      </c>
      <c r="J777" s="426" t="s">
        <v>1130</v>
      </c>
      <c r="K777" s="426" t="s">
        <v>1131</v>
      </c>
    </row>
    <row r="778" spans="1:11" ht="15" x14ac:dyDescent="0.2">
      <c r="A778" s="1">
        <v>20170306</v>
      </c>
      <c r="B778" s="434" t="s">
        <v>937</v>
      </c>
      <c r="C778" s="427">
        <v>262528243215</v>
      </c>
      <c r="D778" s="427" t="s">
        <v>946</v>
      </c>
      <c r="E778" s="428">
        <v>4871.88</v>
      </c>
      <c r="F778" s="429">
        <v>43140</v>
      </c>
      <c r="G778" s="433">
        <v>2018</v>
      </c>
      <c r="H778" s="432" t="s">
        <v>1129</v>
      </c>
      <c r="I778" s="426" t="s">
        <v>1130</v>
      </c>
      <c r="J778" s="426" t="s">
        <v>1130</v>
      </c>
      <c r="K778" s="426" t="s">
        <v>1131</v>
      </c>
    </row>
    <row r="779" spans="1:11" ht="15" x14ac:dyDescent="0.2">
      <c r="A779" s="1">
        <v>20170307</v>
      </c>
      <c r="B779" s="434" t="s">
        <v>937</v>
      </c>
      <c r="C779" s="427">
        <v>162528243321</v>
      </c>
      <c r="D779" s="427" t="s">
        <v>947</v>
      </c>
      <c r="E779" s="428">
        <v>6127.68</v>
      </c>
      <c r="F779" s="429">
        <v>43140</v>
      </c>
      <c r="G779" s="433">
        <v>2018</v>
      </c>
      <c r="H779" s="432" t="s">
        <v>1129</v>
      </c>
      <c r="I779" s="426" t="s">
        <v>1130</v>
      </c>
      <c r="J779" s="426" t="s">
        <v>1130</v>
      </c>
      <c r="K779" s="426" t="s">
        <v>1131</v>
      </c>
    </row>
    <row r="780" spans="1:11" ht="15" x14ac:dyDescent="0.2">
      <c r="A780" s="1">
        <v>20170308</v>
      </c>
      <c r="B780" s="434" t="s">
        <v>937</v>
      </c>
      <c r="C780" s="427">
        <v>46252824381</v>
      </c>
      <c r="D780" s="427" t="s">
        <v>948</v>
      </c>
      <c r="E780" s="428">
        <v>4048.2</v>
      </c>
      <c r="F780" s="429">
        <v>43140</v>
      </c>
      <c r="G780" s="433">
        <v>2018</v>
      </c>
      <c r="H780" s="432" t="s">
        <v>1129</v>
      </c>
      <c r="I780" s="426" t="s">
        <v>1130</v>
      </c>
      <c r="J780" s="426" t="s">
        <v>1130</v>
      </c>
      <c r="K780" s="426" t="s">
        <v>1131</v>
      </c>
    </row>
    <row r="781" spans="1:11" ht="15" x14ac:dyDescent="0.2">
      <c r="A781" s="1">
        <v>20170309</v>
      </c>
      <c r="B781" s="434" t="s">
        <v>937</v>
      </c>
      <c r="C781" s="427">
        <v>71252824399</v>
      </c>
      <c r="D781" s="427" t="s">
        <v>949</v>
      </c>
      <c r="E781" s="428">
        <v>3818.76</v>
      </c>
      <c r="F781" s="429">
        <v>43140</v>
      </c>
      <c r="G781" s="433">
        <v>2018</v>
      </c>
      <c r="H781" s="432" t="s">
        <v>1129</v>
      </c>
      <c r="I781" s="426" t="s">
        <v>1130</v>
      </c>
      <c r="J781" s="426" t="s">
        <v>1130</v>
      </c>
      <c r="K781" s="426" t="s">
        <v>1131</v>
      </c>
    </row>
    <row r="782" spans="1:11" ht="15" x14ac:dyDescent="0.2">
      <c r="A782" s="1">
        <v>20170310</v>
      </c>
      <c r="B782" s="434" t="s">
        <v>937</v>
      </c>
      <c r="C782" s="427">
        <v>116252824459</v>
      </c>
      <c r="D782" s="427" t="s">
        <v>950</v>
      </c>
      <c r="E782" s="428">
        <v>5758.68</v>
      </c>
      <c r="F782" s="429">
        <v>43140</v>
      </c>
      <c r="G782" s="433">
        <v>2018</v>
      </c>
      <c r="H782" s="432" t="s">
        <v>1129</v>
      </c>
      <c r="I782" s="426" t="s">
        <v>1130</v>
      </c>
      <c r="J782" s="426" t="s">
        <v>1130</v>
      </c>
      <c r="K782" s="426" t="s">
        <v>1131</v>
      </c>
    </row>
    <row r="783" spans="1:11" ht="15" x14ac:dyDescent="0.2">
      <c r="A783" s="1">
        <v>20170311</v>
      </c>
      <c r="B783" s="434" t="s">
        <v>937</v>
      </c>
      <c r="C783" s="427">
        <v>1442528244355</v>
      </c>
      <c r="D783" s="427" t="s">
        <v>951</v>
      </c>
      <c r="E783" s="428">
        <v>3721.2</v>
      </c>
      <c r="F783" s="429">
        <v>43140</v>
      </c>
      <c r="G783" s="433">
        <v>2018</v>
      </c>
      <c r="H783" s="432" t="s">
        <v>1129</v>
      </c>
      <c r="I783" s="426" t="s">
        <v>1130</v>
      </c>
      <c r="J783" s="426" t="s">
        <v>1130</v>
      </c>
      <c r="K783" s="426" t="s">
        <v>1131</v>
      </c>
    </row>
    <row r="784" spans="1:11" ht="15" x14ac:dyDescent="0.2">
      <c r="A784" s="1">
        <v>20170312</v>
      </c>
      <c r="B784" s="434" t="s">
        <v>937</v>
      </c>
      <c r="C784" s="427">
        <v>3672528245344</v>
      </c>
      <c r="D784" s="427" t="s">
        <v>952</v>
      </c>
      <c r="E784" s="428">
        <v>3237.12</v>
      </c>
      <c r="F784" s="429">
        <v>43140</v>
      </c>
      <c r="G784" s="433">
        <v>2018</v>
      </c>
      <c r="H784" s="432" t="s">
        <v>1129</v>
      </c>
      <c r="I784" s="426" t="s">
        <v>1130</v>
      </c>
      <c r="J784" s="426" t="s">
        <v>1130</v>
      </c>
      <c r="K784" s="426" t="s">
        <v>1131</v>
      </c>
    </row>
    <row r="785" spans="1:11" ht="15" x14ac:dyDescent="0.2">
      <c r="A785" s="1">
        <v>20170313</v>
      </c>
      <c r="B785" s="434" t="s">
        <v>937</v>
      </c>
      <c r="C785" s="427">
        <v>422528244617</v>
      </c>
      <c r="D785" s="427" t="s">
        <v>953</v>
      </c>
      <c r="E785" s="428">
        <v>3295.02</v>
      </c>
      <c r="F785" s="429">
        <v>43140</v>
      </c>
      <c r="G785" s="433">
        <v>2018</v>
      </c>
      <c r="H785" s="432" t="s">
        <v>1129</v>
      </c>
      <c r="I785" s="426" t="s">
        <v>1130</v>
      </c>
      <c r="J785" s="426" t="s">
        <v>1130</v>
      </c>
      <c r="K785" s="426" t="s">
        <v>1131</v>
      </c>
    </row>
    <row r="786" spans="1:11" ht="15" x14ac:dyDescent="0.2">
      <c r="A786" s="1">
        <v>20170314</v>
      </c>
      <c r="B786" s="434" t="s">
        <v>937</v>
      </c>
      <c r="C786" s="427">
        <v>1832528244781</v>
      </c>
      <c r="D786" s="427" t="s">
        <v>954</v>
      </c>
      <c r="E786" s="428">
        <v>4804.32</v>
      </c>
      <c r="F786" s="429">
        <v>43140</v>
      </c>
      <c r="G786" s="433">
        <v>2018</v>
      </c>
      <c r="H786" s="432" t="s">
        <v>1129</v>
      </c>
      <c r="I786" s="426" t="s">
        <v>1130</v>
      </c>
      <c r="J786" s="426" t="s">
        <v>1130</v>
      </c>
      <c r="K786" s="426" t="s">
        <v>1131</v>
      </c>
    </row>
    <row r="787" spans="1:11" ht="15" x14ac:dyDescent="0.2">
      <c r="A787" s="1">
        <v>20170315</v>
      </c>
      <c r="B787" s="434" t="s">
        <v>937</v>
      </c>
      <c r="C787" s="427">
        <v>251252824483</v>
      </c>
      <c r="D787" s="427" t="s">
        <v>955</v>
      </c>
      <c r="E787" s="428">
        <v>5494.98</v>
      </c>
      <c r="F787" s="429">
        <v>43140</v>
      </c>
      <c r="G787" s="433">
        <v>2018</v>
      </c>
      <c r="H787" s="432" t="s">
        <v>1129</v>
      </c>
      <c r="I787" s="426" t="s">
        <v>1130</v>
      </c>
      <c r="J787" s="426" t="s">
        <v>1130</v>
      </c>
      <c r="K787" s="426" t="s">
        <v>1131</v>
      </c>
    </row>
    <row r="788" spans="1:11" ht="15" x14ac:dyDescent="0.2">
      <c r="A788" s="1">
        <v>20170316</v>
      </c>
      <c r="B788" s="434" t="s">
        <v>937</v>
      </c>
      <c r="C788" s="427">
        <v>5962528244959</v>
      </c>
      <c r="D788" s="427" t="s">
        <v>956</v>
      </c>
      <c r="E788" s="428">
        <v>6328.56</v>
      </c>
      <c r="F788" s="429">
        <v>43140</v>
      </c>
      <c r="G788" s="433">
        <v>2018</v>
      </c>
      <c r="H788" s="432" t="s">
        <v>1129</v>
      </c>
      <c r="I788" s="426" t="s">
        <v>1130</v>
      </c>
      <c r="J788" s="426" t="s">
        <v>1130</v>
      </c>
      <c r="K788" s="426" t="s">
        <v>1131</v>
      </c>
    </row>
    <row r="789" spans="1:11" ht="15" x14ac:dyDescent="0.2">
      <c r="A789" s="1">
        <v>20170318</v>
      </c>
      <c r="B789" s="434" t="s">
        <v>937</v>
      </c>
      <c r="C789" s="427">
        <v>4992528245192</v>
      </c>
      <c r="D789" s="427" t="s">
        <v>958</v>
      </c>
      <c r="E789" s="428">
        <v>3004.4</v>
      </c>
      <c r="F789" s="429">
        <v>43140</v>
      </c>
      <c r="G789" s="433">
        <v>2018</v>
      </c>
      <c r="H789" s="432" t="s">
        <v>1129</v>
      </c>
      <c r="I789" s="426" t="s">
        <v>1130</v>
      </c>
      <c r="J789" s="426" t="s">
        <v>1130</v>
      </c>
      <c r="K789" s="426" t="s">
        <v>1131</v>
      </c>
    </row>
    <row r="790" spans="1:11" ht="15" x14ac:dyDescent="0.2">
      <c r="A790" s="1">
        <v>20170320</v>
      </c>
      <c r="B790" s="434" t="s">
        <v>937</v>
      </c>
      <c r="C790" s="427">
        <v>23625282468</v>
      </c>
      <c r="D790" s="427" t="s">
        <v>965</v>
      </c>
      <c r="E790" s="428">
        <v>4754.4799999999996</v>
      </c>
      <c r="F790" s="429">
        <v>43140</v>
      </c>
      <c r="G790" s="433">
        <v>2018</v>
      </c>
      <c r="H790" s="432" t="s">
        <v>1129</v>
      </c>
      <c r="I790" s="426" t="s">
        <v>1130</v>
      </c>
      <c r="J790" s="426" t="s">
        <v>1130</v>
      </c>
      <c r="K790" s="426" t="s">
        <v>1131</v>
      </c>
    </row>
    <row r="791" spans="1:11" ht="15" x14ac:dyDescent="0.2">
      <c r="A791" s="1">
        <v>20170321</v>
      </c>
      <c r="B791" s="434" t="s">
        <v>937</v>
      </c>
      <c r="C791" s="427">
        <v>236252824593</v>
      </c>
      <c r="D791" s="427" t="s">
        <v>964</v>
      </c>
      <c r="E791" s="428">
        <v>2550.7199999999998</v>
      </c>
      <c r="F791" s="429">
        <v>43140</v>
      </c>
      <c r="G791" s="433">
        <v>2018</v>
      </c>
      <c r="H791" s="432" t="s">
        <v>1129</v>
      </c>
      <c r="I791" s="426" t="s">
        <v>1130</v>
      </c>
      <c r="J791" s="426" t="s">
        <v>1130</v>
      </c>
      <c r="K791" s="426" t="s">
        <v>1131</v>
      </c>
    </row>
    <row r="792" spans="1:11" ht="15" x14ac:dyDescent="0.2">
      <c r="A792" s="1">
        <v>20170322</v>
      </c>
      <c r="B792" s="434" t="s">
        <v>937</v>
      </c>
      <c r="C792" s="427">
        <v>441252824475</v>
      </c>
      <c r="D792" s="427" t="s">
        <v>960</v>
      </c>
      <c r="E792" s="428">
        <v>5636.04</v>
      </c>
      <c r="F792" s="429">
        <v>43140</v>
      </c>
      <c r="G792" s="433">
        <v>2018</v>
      </c>
      <c r="H792" s="432" t="s">
        <v>1129</v>
      </c>
      <c r="I792" s="426" t="s">
        <v>1130</v>
      </c>
      <c r="J792" s="426" t="s">
        <v>1130</v>
      </c>
      <c r="K792" s="426" t="s">
        <v>1131</v>
      </c>
    </row>
    <row r="793" spans="1:11" ht="15" x14ac:dyDescent="0.2">
      <c r="A793" s="1">
        <v>20170323</v>
      </c>
      <c r="B793" s="434" t="s">
        <v>937</v>
      </c>
      <c r="C793" s="427">
        <v>2362528245822</v>
      </c>
      <c r="D793" s="427" t="s">
        <v>963</v>
      </c>
      <c r="E793" s="428">
        <v>5490.84</v>
      </c>
      <c r="F793" s="429">
        <v>43140</v>
      </c>
      <c r="G793" s="433">
        <v>2018</v>
      </c>
      <c r="H793" s="432" t="s">
        <v>1129</v>
      </c>
      <c r="I793" s="426" t="s">
        <v>1130</v>
      </c>
      <c r="J793" s="426" t="s">
        <v>1130</v>
      </c>
      <c r="K793" s="426" t="s">
        <v>1131</v>
      </c>
    </row>
    <row r="794" spans="1:11" ht="15" x14ac:dyDescent="0.2">
      <c r="A794" s="1">
        <v>20170324</v>
      </c>
      <c r="B794" s="434" t="s">
        <v>937</v>
      </c>
      <c r="C794" s="427">
        <v>2362528245741</v>
      </c>
      <c r="D794" s="427" t="s">
        <v>962</v>
      </c>
      <c r="E794" s="428">
        <v>6508.56</v>
      </c>
      <c r="F794" s="429">
        <v>43140</v>
      </c>
      <c r="G794" s="433">
        <v>2018</v>
      </c>
      <c r="H794" s="432" t="s">
        <v>1129</v>
      </c>
      <c r="I794" s="426" t="s">
        <v>1130</v>
      </c>
      <c r="J794" s="426" t="s">
        <v>1130</v>
      </c>
      <c r="K794" s="426" t="s">
        <v>1131</v>
      </c>
    </row>
    <row r="795" spans="1:11" ht="15" x14ac:dyDescent="0.2">
      <c r="A795" s="1">
        <v>20170325</v>
      </c>
      <c r="B795" s="434" t="s">
        <v>937</v>
      </c>
      <c r="C795" s="427">
        <v>236252824566</v>
      </c>
      <c r="D795" s="427" t="s">
        <v>961</v>
      </c>
      <c r="E795" s="428">
        <v>3955.29</v>
      </c>
      <c r="F795" s="429">
        <v>43140</v>
      </c>
      <c r="G795" s="433">
        <v>2018</v>
      </c>
      <c r="H795" s="432" t="s">
        <v>1129</v>
      </c>
      <c r="I795" s="426" t="s">
        <v>1130</v>
      </c>
      <c r="J795" s="426" t="s">
        <v>1130</v>
      </c>
      <c r="K795" s="426" t="s">
        <v>1131</v>
      </c>
    </row>
    <row r="796" spans="1:11" ht="15" x14ac:dyDescent="0.2">
      <c r="A796" s="1">
        <v>20170326</v>
      </c>
      <c r="B796" s="434" t="s">
        <v>937</v>
      </c>
      <c r="C796" s="427">
        <v>236252824616</v>
      </c>
      <c r="D796" s="427" t="s">
        <v>966</v>
      </c>
      <c r="E796" s="428">
        <v>2469.06</v>
      </c>
      <c r="F796" s="429">
        <v>43140</v>
      </c>
      <c r="G796" s="433">
        <v>2018</v>
      </c>
      <c r="H796" s="432" t="s">
        <v>1129</v>
      </c>
      <c r="I796" s="426" t="s">
        <v>1130</v>
      </c>
      <c r="J796" s="426" t="s">
        <v>1130</v>
      </c>
      <c r="K796" s="426" t="s">
        <v>1131</v>
      </c>
    </row>
    <row r="797" spans="1:11" ht="15" x14ac:dyDescent="0.2">
      <c r="A797" s="1">
        <v>20170329</v>
      </c>
      <c r="B797" s="434" t="s">
        <v>937</v>
      </c>
      <c r="C797" s="427">
        <v>2362528246578</v>
      </c>
      <c r="D797" s="427" t="s">
        <v>969</v>
      </c>
      <c r="E797" s="428">
        <v>2583.7199999999998</v>
      </c>
      <c r="F797" s="429">
        <v>43140</v>
      </c>
      <c r="G797" s="433">
        <v>2018</v>
      </c>
      <c r="H797" s="432" t="s">
        <v>1129</v>
      </c>
      <c r="I797" s="426" t="s">
        <v>1130</v>
      </c>
      <c r="J797" s="426" t="s">
        <v>1130</v>
      </c>
      <c r="K797" s="426" t="s">
        <v>1131</v>
      </c>
    </row>
    <row r="798" spans="1:11" ht="15" x14ac:dyDescent="0.2">
      <c r="A798" s="1">
        <v>20170330</v>
      </c>
      <c r="B798" s="434" t="s">
        <v>937</v>
      </c>
      <c r="C798" s="427">
        <v>2362528246659</v>
      </c>
      <c r="D798" s="427" t="s">
        <v>970</v>
      </c>
      <c r="E798" s="428">
        <v>3785.64</v>
      </c>
      <c r="F798" s="429">
        <v>43140</v>
      </c>
      <c r="G798" s="433">
        <v>2018</v>
      </c>
      <c r="H798" s="432" t="s">
        <v>1129</v>
      </c>
      <c r="I798" s="426" t="s">
        <v>1130</v>
      </c>
      <c r="J798" s="426" t="s">
        <v>1130</v>
      </c>
      <c r="K798" s="426" t="s">
        <v>1131</v>
      </c>
    </row>
    <row r="799" spans="1:11" ht="15" x14ac:dyDescent="0.2">
      <c r="A799" s="1">
        <v>20170331</v>
      </c>
      <c r="B799" s="434" t="s">
        <v>937</v>
      </c>
      <c r="C799" s="427">
        <v>236252824723</v>
      </c>
      <c r="D799" s="427" t="s">
        <v>975</v>
      </c>
      <c r="E799" s="428">
        <v>3316.04</v>
      </c>
      <c r="F799" s="429">
        <v>43140</v>
      </c>
      <c r="G799" s="433">
        <v>2018</v>
      </c>
      <c r="H799" s="432" t="s">
        <v>1129</v>
      </c>
      <c r="I799" s="426" t="s">
        <v>1130</v>
      </c>
      <c r="J799" s="426" t="s">
        <v>1130</v>
      </c>
      <c r="K799" s="426" t="s">
        <v>1131</v>
      </c>
    </row>
    <row r="800" spans="1:11" ht="15" x14ac:dyDescent="0.2">
      <c r="A800" s="1">
        <v>20170332</v>
      </c>
      <c r="B800" s="434" t="s">
        <v>937</v>
      </c>
      <c r="C800" s="427">
        <v>236252824673</v>
      </c>
      <c r="D800" s="427" t="s">
        <v>971</v>
      </c>
      <c r="E800" s="428">
        <v>4957.5600000000004</v>
      </c>
      <c r="F800" s="429">
        <v>43140</v>
      </c>
      <c r="G800" s="433">
        <v>2018</v>
      </c>
      <c r="H800" s="432" t="s">
        <v>1129</v>
      </c>
      <c r="I800" s="426" t="s">
        <v>1130</v>
      </c>
      <c r="J800" s="426" t="s">
        <v>1130</v>
      </c>
      <c r="K800" s="426" t="s">
        <v>1131</v>
      </c>
    </row>
    <row r="801" spans="1:11" ht="15" x14ac:dyDescent="0.2">
      <c r="A801" s="1">
        <v>20170333</v>
      </c>
      <c r="B801" s="434" t="s">
        <v>937</v>
      </c>
      <c r="C801" s="427">
        <v>236252824681</v>
      </c>
      <c r="D801" s="427" t="s">
        <v>972</v>
      </c>
      <c r="E801" s="428">
        <v>3927.36</v>
      </c>
      <c r="F801" s="429">
        <v>43140</v>
      </c>
      <c r="G801" s="433">
        <v>2018</v>
      </c>
      <c r="H801" s="432" t="s">
        <v>1129</v>
      </c>
      <c r="I801" s="426" t="s">
        <v>1130</v>
      </c>
      <c r="J801" s="426" t="s">
        <v>1130</v>
      </c>
      <c r="K801" s="426" t="s">
        <v>1131</v>
      </c>
    </row>
    <row r="802" spans="1:11" ht="15" x14ac:dyDescent="0.2">
      <c r="A802" s="1">
        <v>20170334</v>
      </c>
      <c r="B802" s="434" t="s">
        <v>937</v>
      </c>
      <c r="C802" s="427">
        <v>2362528246993</v>
      </c>
      <c r="D802" s="427" t="s">
        <v>973</v>
      </c>
      <c r="E802" s="428">
        <v>3328.44</v>
      </c>
      <c r="F802" s="429">
        <v>43140</v>
      </c>
      <c r="G802" s="433">
        <v>2018</v>
      </c>
      <c r="H802" s="432" t="s">
        <v>1129</v>
      </c>
      <c r="I802" s="426" t="s">
        <v>1130</v>
      </c>
      <c r="J802" s="426" t="s">
        <v>1130</v>
      </c>
      <c r="K802" s="426" t="s">
        <v>1131</v>
      </c>
    </row>
    <row r="803" spans="1:11" ht="15" x14ac:dyDescent="0.2">
      <c r="A803" s="1">
        <v>20170335</v>
      </c>
      <c r="B803" s="434" t="s">
        <v>937</v>
      </c>
      <c r="C803" s="427">
        <v>236252824778</v>
      </c>
      <c r="D803" s="427" t="s">
        <v>974</v>
      </c>
      <c r="E803" s="428">
        <v>3709.24</v>
      </c>
      <c r="F803" s="429">
        <v>43140</v>
      </c>
      <c r="G803" s="433">
        <v>2018</v>
      </c>
      <c r="H803" s="432" t="s">
        <v>1129</v>
      </c>
      <c r="I803" s="426" t="s">
        <v>1130</v>
      </c>
      <c r="J803" s="426" t="s">
        <v>1130</v>
      </c>
      <c r="K803" s="426" t="s">
        <v>1131</v>
      </c>
    </row>
    <row r="804" spans="1:11" ht="15" x14ac:dyDescent="0.2">
      <c r="A804" s="1">
        <v>20170336</v>
      </c>
      <c r="B804" s="434" t="s">
        <v>937</v>
      </c>
      <c r="C804" s="427">
        <v>236252824731</v>
      </c>
      <c r="D804" s="427" t="s">
        <v>976</v>
      </c>
      <c r="E804" s="428">
        <v>3887.75</v>
      </c>
      <c r="F804" s="429">
        <v>43140</v>
      </c>
      <c r="G804" s="433">
        <v>2018</v>
      </c>
      <c r="H804" s="432" t="s">
        <v>1129</v>
      </c>
      <c r="I804" s="426" t="s">
        <v>1130</v>
      </c>
      <c r="J804" s="426" t="s">
        <v>1130</v>
      </c>
      <c r="K804" s="426" t="s">
        <v>1131</v>
      </c>
    </row>
    <row r="805" spans="1:11" ht="15" x14ac:dyDescent="0.2">
      <c r="A805" s="1">
        <v>20170337</v>
      </c>
      <c r="B805" s="434" t="s">
        <v>937</v>
      </c>
      <c r="C805" s="427">
        <v>2362528247493</v>
      </c>
      <c r="D805" s="427" t="s">
        <v>977</v>
      </c>
      <c r="E805" s="428">
        <v>1672.08</v>
      </c>
      <c r="F805" s="429">
        <v>43140</v>
      </c>
      <c r="G805" s="433">
        <v>2018</v>
      </c>
      <c r="H805" s="432" t="s">
        <v>1129</v>
      </c>
      <c r="I805" s="426" t="s">
        <v>1130</v>
      </c>
      <c r="J805" s="426" t="s">
        <v>1130</v>
      </c>
      <c r="K805" s="426" t="s">
        <v>1131</v>
      </c>
    </row>
    <row r="806" spans="1:11" ht="15" x14ac:dyDescent="0.2">
      <c r="A806" s="1">
        <v>20170338</v>
      </c>
      <c r="B806" s="434" t="s">
        <v>937</v>
      </c>
      <c r="C806" s="427">
        <v>2362528247566</v>
      </c>
      <c r="D806" s="427" t="s">
        <v>978</v>
      </c>
      <c r="E806" s="428">
        <v>4115.76</v>
      </c>
      <c r="F806" s="429">
        <v>43140</v>
      </c>
      <c r="G806" s="433">
        <v>2018</v>
      </c>
      <c r="H806" s="432" t="s">
        <v>1129</v>
      </c>
      <c r="I806" s="426" t="s">
        <v>1130</v>
      </c>
      <c r="J806" s="426" t="s">
        <v>1130</v>
      </c>
      <c r="K806" s="426" t="s">
        <v>1131</v>
      </c>
    </row>
    <row r="807" spans="1:11" ht="15" x14ac:dyDescent="0.2">
      <c r="A807" s="1">
        <v>20170339</v>
      </c>
      <c r="B807" s="434" t="s">
        <v>937</v>
      </c>
      <c r="C807" s="427">
        <v>2362528247647</v>
      </c>
      <c r="D807" s="427" t="s">
        <v>979</v>
      </c>
      <c r="E807" s="428">
        <v>3282.03</v>
      </c>
      <c r="F807" s="429">
        <v>43140</v>
      </c>
      <c r="G807" s="433">
        <v>2018</v>
      </c>
      <c r="H807" s="432" t="s">
        <v>1129</v>
      </c>
      <c r="I807" s="426" t="s">
        <v>1130</v>
      </c>
      <c r="J807" s="426" t="s">
        <v>1130</v>
      </c>
      <c r="K807" s="426" t="s">
        <v>1131</v>
      </c>
    </row>
    <row r="808" spans="1:11" ht="15" x14ac:dyDescent="0.2">
      <c r="A808" s="1">
        <v>20170340</v>
      </c>
      <c r="B808" s="434" t="s">
        <v>937</v>
      </c>
      <c r="C808" s="427">
        <v>2362528247728</v>
      </c>
      <c r="D808" s="427" t="s">
        <v>980</v>
      </c>
      <c r="E808" s="428">
        <v>2820.22</v>
      </c>
      <c r="F808" s="429">
        <v>43140</v>
      </c>
      <c r="G808" s="433">
        <v>2018</v>
      </c>
      <c r="H808" s="432" t="s">
        <v>1129</v>
      </c>
      <c r="I808" s="426" t="s">
        <v>1130</v>
      </c>
      <c r="J808" s="426" t="s">
        <v>1130</v>
      </c>
      <c r="K808" s="426" t="s">
        <v>1131</v>
      </c>
    </row>
    <row r="809" spans="1:11" ht="15" x14ac:dyDescent="0.2">
      <c r="A809" s="1">
        <v>20170341</v>
      </c>
      <c r="B809" s="434" t="s">
        <v>937</v>
      </c>
      <c r="C809" s="427">
        <v>236252824789</v>
      </c>
      <c r="D809" s="427" t="s">
        <v>981</v>
      </c>
      <c r="E809" s="428">
        <v>3570.3</v>
      </c>
      <c r="F809" s="429">
        <v>43140</v>
      </c>
      <c r="G809" s="433">
        <v>2018</v>
      </c>
      <c r="H809" s="432" t="s">
        <v>1129</v>
      </c>
      <c r="I809" s="426" t="s">
        <v>1130</v>
      </c>
      <c r="J809" s="426" t="s">
        <v>1130</v>
      </c>
      <c r="K809" s="426" t="s">
        <v>1131</v>
      </c>
    </row>
    <row r="810" spans="1:11" ht="15" x14ac:dyDescent="0.2">
      <c r="A810" s="1">
        <v>20170342</v>
      </c>
      <c r="B810" s="434" t="s">
        <v>937</v>
      </c>
      <c r="C810" s="427">
        <v>2362528247981</v>
      </c>
      <c r="D810" s="427" t="s">
        <v>982</v>
      </c>
      <c r="E810" s="428">
        <v>2874.63</v>
      </c>
      <c r="F810" s="429">
        <v>43140</v>
      </c>
      <c r="G810" s="433">
        <v>2018</v>
      </c>
      <c r="H810" s="432" t="s">
        <v>1129</v>
      </c>
      <c r="I810" s="426" t="s">
        <v>1130</v>
      </c>
      <c r="J810" s="426" t="s">
        <v>1130</v>
      </c>
      <c r="K810" s="426" t="s">
        <v>1131</v>
      </c>
    </row>
    <row r="811" spans="1:11" ht="15" x14ac:dyDescent="0.2">
      <c r="A811" s="1">
        <v>20170343</v>
      </c>
      <c r="B811" s="434" t="s">
        <v>937</v>
      </c>
      <c r="C811" s="427">
        <v>236252824866</v>
      </c>
      <c r="D811" s="427" t="s">
        <v>983</v>
      </c>
      <c r="E811" s="428">
        <v>2629.84</v>
      </c>
      <c r="F811" s="429">
        <v>43140</v>
      </c>
      <c r="G811" s="433">
        <v>2018</v>
      </c>
      <c r="H811" s="432" t="s">
        <v>1129</v>
      </c>
      <c r="I811" s="426" t="s">
        <v>1130</v>
      </c>
      <c r="J811" s="426" t="s">
        <v>1130</v>
      </c>
      <c r="K811" s="426" t="s">
        <v>1131</v>
      </c>
    </row>
    <row r="812" spans="1:11" ht="15" x14ac:dyDescent="0.2">
      <c r="A812" s="1">
        <v>20170344</v>
      </c>
      <c r="B812" s="434" t="s">
        <v>937</v>
      </c>
      <c r="C812" s="427">
        <v>2362528248147</v>
      </c>
      <c r="D812" s="427" t="s">
        <v>984</v>
      </c>
      <c r="E812" s="428">
        <v>3434.79</v>
      </c>
      <c r="F812" s="429">
        <v>43140</v>
      </c>
      <c r="G812" s="433">
        <v>2018</v>
      </c>
      <c r="H812" s="432" t="s">
        <v>1129</v>
      </c>
      <c r="I812" s="426" t="s">
        <v>1130</v>
      </c>
      <c r="J812" s="426" t="s">
        <v>1130</v>
      </c>
      <c r="K812" s="426" t="s">
        <v>1131</v>
      </c>
    </row>
    <row r="813" spans="1:11" ht="15" x14ac:dyDescent="0.2">
      <c r="A813" s="1">
        <v>20170345</v>
      </c>
      <c r="B813" s="434" t="s">
        <v>937</v>
      </c>
      <c r="C813" s="427">
        <v>2362528248228</v>
      </c>
      <c r="D813" s="427" t="s">
        <v>985</v>
      </c>
      <c r="E813" s="428">
        <v>3152.16</v>
      </c>
      <c r="F813" s="429">
        <v>43140</v>
      </c>
      <c r="G813" s="433">
        <v>2018</v>
      </c>
      <c r="H813" s="432" t="s">
        <v>1129</v>
      </c>
      <c r="I813" s="426" t="s">
        <v>1130</v>
      </c>
      <c r="J813" s="426" t="s">
        <v>1130</v>
      </c>
      <c r="K813" s="426" t="s">
        <v>1131</v>
      </c>
    </row>
    <row r="814" spans="1:11" ht="15" x14ac:dyDescent="0.2">
      <c r="A814" s="1">
        <v>20170346</v>
      </c>
      <c r="B814" s="434" t="s">
        <v>907</v>
      </c>
      <c r="C814" s="427">
        <v>2362528248635</v>
      </c>
      <c r="D814" s="427" t="s">
        <v>1133</v>
      </c>
      <c r="E814" s="428">
        <v>4765.2</v>
      </c>
      <c r="F814" s="429">
        <v>43140</v>
      </c>
      <c r="G814" s="433">
        <v>2018</v>
      </c>
      <c r="H814" s="432" t="s">
        <v>1129</v>
      </c>
      <c r="I814" s="426" t="s">
        <v>1130</v>
      </c>
      <c r="J814" s="426" t="s">
        <v>1130</v>
      </c>
      <c r="K814" s="426" t="s">
        <v>1131</v>
      </c>
    </row>
    <row r="815" spans="1:11" ht="15" x14ac:dyDescent="0.2">
      <c r="A815" s="1">
        <v>20170347</v>
      </c>
      <c r="B815" s="434" t="s">
        <v>907</v>
      </c>
      <c r="C815" s="427">
        <v>2362528248716</v>
      </c>
      <c r="D815" s="427" t="s">
        <v>1134</v>
      </c>
      <c r="E815" s="428">
        <v>2469.84</v>
      </c>
      <c r="F815" s="429">
        <v>43140</v>
      </c>
      <c r="G815" s="433">
        <v>2018</v>
      </c>
      <c r="H815" s="432" t="s">
        <v>1129</v>
      </c>
      <c r="I815" s="426" t="s">
        <v>1130</v>
      </c>
      <c r="J815" s="426" t="s">
        <v>1130</v>
      </c>
      <c r="K815" s="426" t="s">
        <v>1131</v>
      </c>
    </row>
    <row r="816" spans="1:11" ht="15" x14ac:dyDescent="0.2">
      <c r="A816" s="1">
        <v>20170349</v>
      </c>
      <c r="B816" s="434" t="s">
        <v>907</v>
      </c>
      <c r="C816" s="427">
        <v>236252824897</v>
      </c>
      <c r="D816" s="427" t="s">
        <v>1135</v>
      </c>
      <c r="E816" s="428">
        <v>3568.68</v>
      </c>
      <c r="F816" s="429">
        <v>43140</v>
      </c>
      <c r="G816" s="433">
        <v>2018</v>
      </c>
      <c r="H816" s="432" t="s">
        <v>1129</v>
      </c>
      <c r="I816" s="426" t="s">
        <v>1130</v>
      </c>
      <c r="J816" s="426" t="s">
        <v>1130</v>
      </c>
      <c r="K816" s="426" t="s">
        <v>1131</v>
      </c>
    </row>
    <row r="817" spans="1:11" ht="30" x14ac:dyDescent="0.2">
      <c r="A817" s="1">
        <v>20180001</v>
      </c>
      <c r="B817" s="434" t="s">
        <v>297</v>
      </c>
      <c r="C817" s="427">
        <v>6736281221</v>
      </c>
      <c r="D817" s="427" t="s">
        <v>493</v>
      </c>
      <c r="E817" s="428">
        <v>299936.98</v>
      </c>
      <c r="F817" s="429">
        <v>43136</v>
      </c>
      <c r="G817" s="433">
        <v>2018</v>
      </c>
      <c r="H817" s="432" t="s">
        <v>1127</v>
      </c>
      <c r="I817" s="426" t="s">
        <v>729</v>
      </c>
      <c r="J817" s="426" t="s">
        <v>729</v>
      </c>
      <c r="K817" s="426" t="s">
        <v>593</v>
      </c>
    </row>
    <row r="818" spans="1:11" ht="30" x14ac:dyDescent="0.2">
      <c r="A818" s="1">
        <v>20180002</v>
      </c>
      <c r="B818" s="434" t="s">
        <v>1044</v>
      </c>
      <c r="C818" s="427">
        <v>31322212</v>
      </c>
      <c r="D818" s="427" t="s">
        <v>1045</v>
      </c>
      <c r="E818" s="428">
        <v>244873.44</v>
      </c>
      <c r="F818" s="429">
        <v>43139</v>
      </c>
      <c r="G818" s="433">
        <v>2018</v>
      </c>
      <c r="H818" s="432" t="s">
        <v>1139</v>
      </c>
      <c r="I818" s="426" t="s">
        <v>1140</v>
      </c>
      <c r="J818" s="426" t="s">
        <v>1140</v>
      </c>
      <c r="K818" s="426" t="s">
        <v>343</v>
      </c>
    </row>
    <row r="819" spans="1:11" ht="30" x14ac:dyDescent="0.2">
      <c r="A819" s="1">
        <v>20180003</v>
      </c>
      <c r="B819" s="434" t="s">
        <v>488</v>
      </c>
      <c r="C819" s="427">
        <v>625883285</v>
      </c>
      <c r="D819" s="427" t="s">
        <v>489</v>
      </c>
      <c r="E819" s="428">
        <v>232368.49</v>
      </c>
      <c r="F819" s="429">
        <v>43165</v>
      </c>
      <c r="G819" s="433">
        <v>2018</v>
      </c>
      <c r="H819" s="432" t="s">
        <v>1163</v>
      </c>
      <c r="I819" s="426" t="s">
        <v>1164</v>
      </c>
      <c r="J819" s="426" t="s">
        <v>1164</v>
      </c>
      <c r="K819" s="426" t="s">
        <v>492</v>
      </c>
    </row>
    <row r="820" spans="1:11" ht="15" x14ac:dyDescent="0.2">
      <c r="A820" s="1">
        <v>20180004</v>
      </c>
      <c r="B820" s="434" t="s">
        <v>937</v>
      </c>
      <c r="C820" s="427">
        <v>2362528246241</v>
      </c>
      <c r="D820" s="427" t="s">
        <v>967</v>
      </c>
      <c r="E820" s="428">
        <v>1974.84</v>
      </c>
      <c r="F820" s="429">
        <v>43140</v>
      </c>
      <c r="G820" s="433">
        <v>2018</v>
      </c>
      <c r="H820" s="432" t="s">
        <v>1129</v>
      </c>
      <c r="I820" s="426" t="s">
        <v>1130</v>
      </c>
      <c r="J820" s="426" t="s">
        <v>1130</v>
      </c>
      <c r="K820" s="426" t="s">
        <v>1131</v>
      </c>
    </row>
    <row r="821" spans="1:11" ht="15" x14ac:dyDescent="0.2">
      <c r="A821" s="1">
        <v>20180005</v>
      </c>
      <c r="B821" s="434" t="s">
        <v>937</v>
      </c>
      <c r="C821" s="427">
        <v>23625282479</v>
      </c>
      <c r="D821" s="427" t="s">
        <v>1006</v>
      </c>
      <c r="E821" s="428">
        <v>4577.16</v>
      </c>
      <c r="F821" s="429">
        <v>43140</v>
      </c>
      <c r="G821" s="433">
        <v>2018</v>
      </c>
      <c r="H821" s="432" t="s">
        <v>1129</v>
      </c>
      <c r="I821" s="426" t="s">
        <v>1130</v>
      </c>
      <c r="J821" s="426" t="s">
        <v>1130</v>
      </c>
      <c r="K821" s="426" t="s">
        <v>1131</v>
      </c>
    </row>
    <row r="822" spans="1:11" ht="15" x14ac:dyDescent="0.2">
      <c r="A822" s="1">
        <v>20180006</v>
      </c>
      <c r="B822" s="434" t="s">
        <v>937</v>
      </c>
      <c r="C822" s="427">
        <v>4342528245258</v>
      </c>
      <c r="D822" s="427" t="s">
        <v>959</v>
      </c>
      <c r="E822" s="428">
        <v>4503</v>
      </c>
      <c r="F822" s="429">
        <v>43140</v>
      </c>
      <c r="G822" s="433">
        <v>2018</v>
      </c>
      <c r="H822" s="432" t="s">
        <v>1129</v>
      </c>
      <c r="I822" s="426" t="s">
        <v>1130</v>
      </c>
      <c r="J822" s="426" t="s">
        <v>1130</v>
      </c>
      <c r="K822" s="426" t="s">
        <v>1131</v>
      </c>
    </row>
    <row r="823" spans="1:11" ht="15" x14ac:dyDescent="0.2">
      <c r="A823" s="1">
        <v>20180008</v>
      </c>
      <c r="B823" s="434" t="s">
        <v>907</v>
      </c>
      <c r="C823" s="427">
        <v>2362528248899</v>
      </c>
      <c r="D823" s="427" t="s">
        <v>1136</v>
      </c>
      <c r="E823" s="428">
        <v>4131.12</v>
      </c>
      <c r="F823" s="429">
        <v>43140</v>
      </c>
      <c r="G823" s="433">
        <v>2018</v>
      </c>
      <c r="H823" s="432" t="s">
        <v>1129</v>
      </c>
      <c r="I823" s="426" t="s">
        <v>1130</v>
      </c>
      <c r="J823" s="426" t="s">
        <v>1130</v>
      </c>
      <c r="K823" s="426" t="s">
        <v>1131</v>
      </c>
    </row>
    <row r="824" spans="1:11" ht="30" x14ac:dyDescent="0.2">
      <c r="A824" s="1">
        <v>20180009</v>
      </c>
      <c r="B824" s="434" t="s">
        <v>1149</v>
      </c>
      <c r="C824" s="427">
        <v>45997122969</v>
      </c>
      <c r="D824" s="427" t="s">
        <v>1150</v>
      </c>
      <c r="E824" s="428">
        <v>30000</v>
      </c>
      <c r="F824" s="429">
        <v>43139</v>
      </c>
      <c r="G824" s="433">
        <v>2018</v>
      </c>
      <c r="H824" s="432" t="s">
        <v>1105</v>
      </c>
      <c r="I824" s="426" t="s">
        <v>1106</v>
      </c>
      <c r="J824" s="426" t="s">
        <v>1106</v>
      </c>
      <c r="K824" s="426" t="s">
        <v>343</v>
      </c>
    </row>
    <row r="825" spans="1:11" ht="15" x14ac:dyDescent="0.2">
      <c r="A825" s="1">
        <v>20180010</v>
      </c>
      <c r="B825" s="434" t="s">
        <v>937</v>
      </c>
      <c r="C825" s="427">
        <v>2362528246322</v>
      </c>
      <c r="D825" s="427" t="s">
        <v>968</v>
      </c>
      <c r="E825" s="428">
        <v>4175.28</v>
      </c>
      <c r="F825" s="429">
        <v>43140</v>
      </c>
      <c r="G825" s="433">
        <v>2018</v>
      </c>
      <c r="H825" s="432" t="s">
        <v>1129</v>
      </c>
      <c r="I825" s="426" t="s">
        <v>1130</v>
      </c>
      <c r="J825" s="426" t="s">
        <v>1130</v>
      </c>
      <c r="K825" s="426" t="s">
        <v>1131</v>
      </c>
    </row>
    <row r="826" spans="1:11" ht="15" x14ac:dyDescent="0.2">
      <c r="A826" s="1">
        <v>20180011</v>
      </c>
      <c r="B826" s="434" t="s">
        <v>937</v>
      </c>
      <c r="C826" s="427">
        <v>153252824582</v>
      </c>
      <c r="D826" s="427" t="s">
        <v>957</v>
      </c>
      <c r="E826" s="428">
        <v>3160.56</v>
      </c>
      <c r="F826" s="429">
        <v>43140</v>
      </c>
      <c r="G826" s="433">
        <v>2018</v>
      </c>
      <c r="H826" s="432" t="s">
        <v>1129</v>
      </c>
      <c r="I826" s="426" t="s">
        <v>1130</v>
      </c>
      <c r="J826" s="426" t="s">
        <v>1130</v>
      </c>
      <c r="K826" s="426" t="s">
        <v>1131</v>
      </c>
    </row>
    <row r="827" spans="1:11" ht="15" x14ac:dyDescent="0.2">
      <c r="A827" s="1">
        <v>20180012</v>
      </c>
      <c r="B827" s="434" t="s">
        <v>937</v>
      </c>
      <c r="C827" s="427">
        <v>694252824186</v>
      </c>
      <c r="D827" s="427" t="s">
        <v>944</v>
      </c>
      <c r="E827" s="428">
        <v>5733.6</v>
      </c>
      <c r="F827" s="429">
        <v>43140</v>
      </c>
      <c r="G827" s="433">
        <v>2018</v>
      </c>
      <c r="H827" s="432" t="s">
        <v>1129</v>
      </c>
      <c r="I827" s="426" t="s">
        <v>1130</v>
      </c>
      <c r="J827" s="426" t="s">
        <v>1130</v>
      </c>
      <c r="K827" s="426" t="s">
        <v>1131</v>
      </c>
    </row>
    <row r="828" spans="1:11" ht="15" x14ac:dyDescent="0.2">
      <c r="A828" s="1">
        <v>20180013</v>
      </c>
      <c r="B828" s="434" t="s">
        <v>899</v>
      </c>
      <c r="C828" s="427">
        <v>23631643959</v>
      </c>
      <c r="D828" s="427" t="s">
        <v>900</v>
      </c>
      <c r="E828" s="428">
        <v>65299.82</v>
      </c>
      <c r="F828" s="429">
        <v>43137</v>
      </c>
      <c r="G828" s="433">
        <v>2018</v>
      </c>
      <c r="H828" s="432" t="s">
        <v>1129</v>
      </c>
      <c r="I828" s="426" t="s">
        <v>1130</v>
      </c>
      <c r="J828" s="426" t="s">
        <v>1130</v>
      </c>
      <c r="K828" s="426" t="s">
        <v>1131</v>
      </c>
    </row>
    <row r="829" spans="1:11" ht="15" x14ac:dyDescent="0.2">
      <c r="A829" s="1">
        <v>20180014</v>
      </c>
      <c r="B829" s="426" t="s">
        <v>668</v>
      </c>
      <c r="C829" s="427">
        <v>1866184898</v>
      </c>
      <c r="D829" s="427" t="s">
        <v>673</v>
      </c>
      <c r="E829" s="428">
        <v>72000</v>
      </c>
      <c r="F829" s="429">
        <v>43139</v>
      </c>
      <c r="G829" s="433">
        <v>2018</v>
      </c>
      <c r="H829" s="432" t="s">
        <v>1011</v>
      </c>
      <c r="I829" s="426" t="s">
        <v>1012</v>
      </c>
      <c r="J829" s="426" t="s">
        <v>1012</v>
      </c>
      <c r="K829" s="426" t="s">
        <v>1013</v>
      </c>
    </row>
    <row r="830" spans="1:11" ht="30" x14ac:dyDescent="0.2">
      <c r="A830" s="1">
        <v>20180016</v>
      </c>
      <c r="B830" s="426" t="s">
        <v>1272</v>
      </c>
      <c r="C830" s="427">
        <v>3137548229</v>
      </c>
      <c r="D830" s="427" t="s">
        <v>1273</v>
      </c>
      <c r="E830" s="428">
        <v>10773.87</v>
      </c>
      <c r="F830" s="429">
        <v>43158</v>
      </c>
      <c r="G830" s="433">
        <v>2018</v>
      </c>
      <c r="H830" s="432" t="s">
        <v>890</v>
      </c>
      <c r="I830" s="426" t="s">
        <v>891</v>
      </c>
      <c r="J830" s="426" t="s">
        <v>891</v>
      </c>
      <c r="K830" s="426" t="s">
        <v>60</v>
      </c>
    </row>
    <row r="831" spans="1:11" ht="15" x14ac:dyDescent="0.2">
      <c r="A831" s="1">
        <v>20180017</v>
      </c>
      <c r="B831" s="434" t="s">
        <v>1151</v>
      </c>
      <c r="C831" s="427">
        <v>165599333</v>
      </c>
      <c r="D831" s="427" t="s">
        <v>1152</v>
      </c>
      <c r="E831" s="428">
        <v>4800</v>
      </c>
      <c r="F831" s="429">
        <v>43137</v>
      </c>
      <c r="G831" s="433">
        <v>2018</v>
      </c>
      <c r="H831" s="432" t="s">
        <v>1105</v>
      </c>
      <c r="I831" s="426" t="s">
        <v>1106</v>
      </c>
      <c r="J831" s="426" t="s">
        <v>1106</v>
      </c>
      <c r="K831" s="426" t="s">
        <v>343</v>
      </c>
    </row>
    <row r="832" spans="1:11" ht="15" x14ac:dyDescent="0.2">
      <c r="A832" s="1">
        <v>20180018</v>
      </c>
      <c r="B832" s="434" t="s">
        <v>1153</v>
      </c>
      <c r="C832" s="427">
        <v>19538276</v>
      </c>
      <c r="D832" s="427" t="s">
        <v>1154</v>
      </c>
      <c r="E832" s="428">
        <v>2400</v>
      </c>
      <c r="F832" s="429">
        <v>43137</v>
      </c>
      <c r="G832" s="433">
        <v>2018</v>
      </c>
      <c r="H832" s="432" t="s">
        <v>1105</v>
      </c>
      <c r="I832" s="426" t="s">
        <v>1106</v>
      </c>
      <c r="J832" s="426" t="s">
        <v>1106</v>
      </c>
      <c r="K832" s="426" t="s">
        <v>343</v>
      </c>
    </row>
    <row r="833" spans="1:11" ht="15" x14ac:dyDescent="0.2">
      <c r="A833" s="1">
        <v>20180019</v>
      </c>
      <c r="B833" s="434" t="s">
        <v>105</v>
      </c>
      <c r="C833" s="427">
        <v>12315478</v>
      </c>
      <c r="D833" s="427" t="s">
        <v>106</v>
      </c>
      <c r="E833" s="428">
        <v>233262.36</v>
      </c>
      <c r="F833" s="429">
        <v>43186</v>
      </c>
      <c r="G833" s="433">
        <v>2018</v>
      </c>
      <c r="H833" s="432" t="s">
        <v>1179</v>
      </c>
      <c r="I833" s="426" t="s">
        <v>1180</v>
      </c>
      <c r="J833" s="426" t="s">
        <v>1180</v>
      </c>
      <c r="K833" s="426" t="s">
        <v>109</v>
      </c>
    </row>
    <row r="834" spans="1:11" ht="15" x14ac:dyDescent="0.2">
      <c r="A834" s="1">
        <v>20180020</v>
      </c>
      <c r="B834" s="434" t="s">
        <v>105</v>
      </c>
      <c r="C834" s="427">
        <v>12315478</v>
      </c>
      <c r="D834" s="427" t="s">
        <v>106</v>
      </c>
      <c r="E834" s="428">
        <v>230951.7</v>
      </c>
      <c r="F834" s="429">
        <v>43186</v>
      </c>
      <c r="G834" s="433">
        <v>2018</v>
      </c>
      <c r="H834" s="432" t="s">
        <v>1181</v>
      </c>
      <c r="I834" s="426" t="s">
        <v>1182</v>
      </c>
      <c r="J834" s="426" t="s">
        <v>1182</v>
      </c>
      <c r="K834" s="426" t="s">
        <v>109</v>
      </c>
    </row>
    <row r="835" spans="1:11" ht="30" x14ac:dyDescent="0.2">
      <c r="A835" s="1">
        <v>20180021</v>
      </c>
      <c r="B835" s="434" t="s">
        <v>297</v>
      </c>
      <c r="C835" s="427">
        <v>6736281221</v>
      </c>
      <c r="D835" s="427" t="s">
        <v>493</v>
      </c>
      <c r="E835" s="428">
        <v>150000</v>
      </c>
      <c r="F835" s="429">
        <v>43140</v>
      </c>
      <c r="G835" s="433">
        <v>2018</v>
      </c>
      <c r="H835" s="432" t="s">
        <v>1145</v>
      </c>
      <c r="I835" s="426" t="s">
        <v>1146</v>
      </c>
      <c r="J835" s="426" t="s">
        <v>1146</v>
      </c>
      <c r="K835" s="426" t="s">
        <v>18</v>
      </c>
    </row>
    <row r="836" spans="1:11" ht="15" x14ac:dyDescent="0.2">
      <c r="A836" s="1">
        <v>20180022</v>
      </c>
      <c r="B836" s="434" t="s">
        <v>290</v>
      </c>
      <c r="C836" s="427">
        <v>49373228</v>
      </c>
      <c r="D836" s="427" t="s">
        <v>291</v>
      </c>
      <c r="E836" s="428">
        <v>73222.7</v>
      </c>
      <c r="F836" s="429">
        <v>43216</v>
      </c>
      <c r="G836" s="433">
        <v>2018</v>
      </c>
      <c r="H836" s="432" t="s">
        <v>1200</v>
      </c>
      <c r="I836" s="426" t="s">
        <v>1201</v>
      </c>
      <c r="J836" s="426" t="s">
        <v>1201</v>
      </c>
      <c r="K836" s="426" t="s">
        <v>1202</v>
      </c>
    </row>
    <row r="837" spans="1:11" ht="30" x14ac:dyDescent="0.2">
      <c r="A837" s="1">
        <v>20180023</v>
      </c>
      <c r="B837" s="434" t="s">
        <v>494</v>
      </c>
      <c r="C837" s="427">
        <v>174752</v>
      </c>
      <c r="D837" s="427" t="s">
        <v>495</v>
      </c>
      <c r="E837" s="428">
        <v>12000</v>
      </c>
      <c r="F837" s="429">
        <v>43151</v>
      </c>
      <c r="G837" s="433">
        <v>2018</v>
      </c>
      <c r="H837" s="432" t="s">
        <v>1147</v>
      </c>
      <c r="I837" s="426" t="s">
        <v>1148</v>
      </c>
      <c r="J837" s="426" t="s">
        <v>1148</v>
      </c>
      <c r="K837" s="426" t="s">
        <v>150</v>
      </c>
    </row>
    <row r="838" spans="1:11" ht="15" x14ac:dyDescent="0.2">
      <c r="A838" s="1">
        <v>20180024</v>
      </c>
      <c r="B838" s="434" t="s">
        <v>751</v>
      </c>
      <c r="C838" s="427">
        <v>223152381126</v>
      </c>
      <c r="D838" s="427" t="s">
        <v>768</v>
      </c>
      <c r="E838" s="428">
        <v>23000</v>
      </c>
      <c r="F838" s="429">
        <v>43157</v>
      </c>
      <c r="G838" s="433">
        <v>2018</v>
      </c>
      <c r="H838" s="432" t="s">
        <v>1147</v>
      </c>
      <c r="I838" s="426" t="s">
        <v>1148</v>
      </c>
      <c r="J838" s="426" t="s">
        <v>1148</v>
      </c>
      <c r="K838" s="426" t="s">
        <v>150</v>
      </c>
    </row>
    <row r="839" spans="1:11" ht="15" x14ac:dyDescent="0.2">
      <c r="A839" s="1">
        <v>20180025</v>
      </c>
      <c r="B839" s="434" t="s">
        <v>751</v>
      </c>
      <c r="C839" s="427">
        <v>223152381134</v>
      </c>
      <c r="D839" s="427" t="s">
        <v>756</v>
      </c>
      <c r="E839" s="428">
        <v>19000</v>
      </c>
      <c r="F839" s="429">
        <v>43157</v>
      </c>
      <c r="G839" s="433">
        <v>2018</v>
      </c>
      <c r="H839" s="432" t="s">
        <v>1147</v>
      </c>
      <c r="I839" s="426" t="s">
        <v>1148</v>
      </c>
      <c r="J839" s="426" t="s">
        <v>1148</v>
      </c>
      <c r="K839" s="426" t="s">
        <v>150</v>
      </c>
    </row>
    <row r="840" spans="1:11" ht="15" x14ac:dyDescent="0.2">
      <c r="A840" s="1">
        <v>20180026</v>
      </c>
      <c r="B840" s="434" t="s">
        <v>751</v>
      </c>
      <c r="C840" s="427">
        <v>2231523811421</v>
      </c>
      <c r="D840" s="427" t="s">
        <v>767</v>
      </c>
      <c r="E840" s="428">
        <v>20000</v>
      </c>
      <c r="F840" s="429">
        <v>43157</v>
      </c>
      <c r="G840" s="433">
        <v>2018</v>
      </c>
      <c r="H840" s="432" t="s">
        <v>1147</v>
      </c>
      <c r="I840" s="426" t="s">
        <v>1148</v>
      </c>
      <c r="J840" s="426" t="s">
        <v>1148</v>
      </c>
      <c r="K840" s="426" t="s">
        <v>150</v>
      </c>
    </row>
    <row r="841" spans="1:11" ht="15" x14ac:dyDescent="0.2">
      <c r="A841" s="1">
        <v>20180027</v>
      </c>
      <c r="B841" s="434" t="s">
        <v>751</v>
      </c>
      <c r="C841" s="427">
        <v>2231523811596</v>
      </c>
      <c r="D841" s="427" t="s">
        <v>766</v>
      </c>
      <c r="E841" s="428">
        <v>20000</v>
      </c>
      <c r="F841" s="429">
        <v>43157</v>
      </c>
      <c r="G841" s="433">
        <v>2018</v>
      </c>
      <c r="H841" s="432" t="s">
        <v>1147</v>
      </c>
      <c r="I841" s="426" t="s">
        <v>1148</v>
      </c>
      <c r="J841" s="426" t="s">
        <v>1148</v>
      </c>
      <c r="K841" s="426" t="s">
        <v>150</v>
      </c>
    </row>
    <row r="842" spans="1:11" ht="15" x14ac:dyDescent="0.2">
      <c r="A842" s="1">
        <v>20180028</v>
      </c>
      <c r="B842" s="434" t="s">
        <v>751</v>
      </c>
      <c r="C842" s="427">
        <v>2231523811677</v>
      </c>
      <c r="D842" s="427" t="s">
        <v>765</v>
      </c>
      <c r="E842" s="428">
        <v>19000</v>
      </c>
      <c r="F842" s="429">
        <v>43157</v>
      </c>
      <c r="G842" s="433">
        <v>2018</v>
      </c>
      <c r="H842" s="432" t="s">
        <v>1147</v>
      </c>
      <c r="I842" s="426" t="s">
        <v>1148</v>
      </c>
      <c r="J842" s="426" t="s">
        <v>1148</v>
      </c>
      <c r="K842" s="426" t="s">
        <v>150</v>
      </c>
    </row>
    <row r="843" spans="1:11" ht="15" x14ac:dyDescent="0.2">
      <c r="A843" s="1">
        <v>20180029</v>
      </c>
      <c r="B843" s="434" t="s">
        <v>751</v>
      </c>
      <c r="C843" s="427">
        <v>2231523811758</v>
      </c>
      <c r="D843" s="427" t="s">
        <v>764</v>
      </c>
      <c r="E843" s="428">
        <v>17000</v>
      </c>
      <c r="F843" s="429">
        <v>43157</v>
      </c>
      <c r="G843" s="433">
        <v>2018</v>
      </c>
      <c r="H843" s="432" t="s">
        <v>1147</v>
      </c>
      <c r="I843" s="426" t="s">
        <v>1148</v>
      </c>
      <c r="J843" s="426" t="s">
        <v>1148</v>
      </c>
      <c r="K843" s="426" t="s">
        <v>150</v>
      </c>
    </row>
    <row r="844" spans="1:11" ht="15" x14ac:dyDescent="0.2">
      <c r="A844" s="1">
        <v>20180030</v>
      </c>
      <c r="B844" s="434" t="s">
        <v>751</v>
      </c>
      <c r="C844" s="427">
        <v>223152381191</v>
      </c>
      <c r="D844" s="427" t="s">
        <v>752</v>
      </c>
      <c r="E844" s="428">
        <v>17000</v>
      </c>
      <c r="F844" s="429">
        <v>43157</v>
      </c>
      <c r="G844" s="433">
        <v>2018</v>
      </c>
      <c r="H844" s="432" t="s">
        <v>1147</v>
      </c>
      <c r="I844" s="426" t="s">
        <v>1148</v>
      </c>
      <c r="J844" s="426" t="s">
        <v>1148</v>
      </c>
      <c r="K844" s="426" t="s">
        <v>150</v>
      </c>
    </row>
    <row r="845" spans="1:11" ht="15" x14ac:dyDescent="0.2">
      <c r="A845" s="1">
        <v>20180031</v>
      </c>
      <c r="B845" s="434" t="s">
        <v>751</v>
      </c>
      <c r="C845" s="427">
        <v>2231523812258</v>
      </c>
      <c r="D845" s="427" t="s">
        <v>762</v>
      </c>
      <c r="E845" s="428">
        <v>10000</v>
      </c>
      <c r="F845" s="429">
        <v>43157</v>
      </c>
      <c r="G845" s="433">
        <v>2018</v>
      </c>
      <c r="H845" s="432" t="s">
        <v>1147</v>
      </c>
      <c r="I845" s="426" t="s">
        <v>1148</v>
      </c>
      <c r="J845" s="426" t="s">
        <v>1148</v>
      </c>
      <c r="K845" s="426" t="s">
        <v>150</v>
      </c>
    </row>
    <row r="846" spans="1:11" ht="15" x14ac:dyDescent="0.2">
      <c r="A846" s="1">
        <v>20180032</v>
      </c>
      <c r="B846" s="434" t="s">
        <v>751</v>
      </c>
      <c r="C846" s="427">
        <v>2231523812339</v>
      </c>
      <c r="D846" s="427" t="s">
        <v>755</v>
      </c>
      <c r="E846" s="428">
        <v>5000</v>
      </c>
      <c r="F846" s="429">
        <v>43157</v>
      </c>
      <c r="G846" s="433">
        <v>2018</v>
      </c>
      <c r="H846" s="432" t="s">
        <v>1147</v>
      </c>
      <c r="I846" s="426" t="s">
        <v>1148</v>
      </c>
      <c r="J846" s="426" t="s">
        <v>1148</v>
      </c>
      <c r="K846" s="426" t="s">
        <v>150</v>
      </c>
    </row>
    <row r="847" spans="1:11" ht="15" x14ac:dyDescent="0.2">
      <c r="A847" s="1">
        <v>20180033</v>
      </c>
      <c r="B847" s="426" t="s">
        <v>907</v>
      </c>
      <c r="C847" s="427">
        <v>77252824121</v>
      </c>
      <c r="D847" s="427" t="s">
        <v>1128</v>
      </c>
      <c r="E847" s="428">
        <v>10116.98</v>
      </c>
      <c r="F847" s="429">
        <v>43165</v>
      </c>
      <c r="G847" s="433">
        <v>2018</v>
      </c>
      <c r="H847" s="432" t="s">
        <v>573</v>
      </c>
      <c r="I847" s="426" t="s">
        <v>574</v>
      </c>
      <c r="J847" s="426" t="s">
        <v>574</v>
      </c>
      <c r="K847" s="426" t="s">
        <v>575</v>
      </c>
    </row>
    <row r="848" spans="1:11" ht="30" x14ac:dyDescent="0.2">
      <c r="A848" s="1">
        <v>20180034</v>
      </c>
      <c r="B848" s="434" t="s">
        <v>744</v>
      </c>
      <c r="C848" s="427">
        <v>18698982934</v>
      </c>
      <c r="D848" s="427" t="s">
        <v>745</v>
      </c>
      <c r="E848" s="428">
        <v>15000</v>
      </c>
      <c r="F848" s="429">
        <v>43147</v>
      </c>
      <c r="G848" s="433">
        <v>2018</v>
      </c>
      <c r="H848" s="432" t="s">
        <v>1145</v>
      </c>
      <c r="I848" s="426" t="s">
        <v>1146</v>
      </c>
      <c r="J848" s="426" t="s">
        <v>1146</v>
      </c>
      <c r="K848" s="426" t="s">
        <v>18</v>
      </c>
    </row>
    <row r="849" spans="1:11" ht="30" x14ac:dyDescent="0.2">
      <c r="A849" s="1">
        <v>20180035</v>
      </c>
      <c r="B849" s="434" t="s">
        <v>1058</v>
      </c>
      <c r="C849" s="427">
        <v>6232213687</v>
      </c>
      <c r="D849" s="427" t="s">
        <v>40</v>
      </c>
      <c r="E849" s="428">
        <v>100000</v>
      </c>
      <c r="F849" s="429">
        <v>43150</v>
      </c>
      <c r="G849" s="433">
        <v>2018</v>
      </c>
      <c r="H849" s="432" t="s">
        <v>1145</v>
      </c>
      <c r="I849" s="426" t="s">
        <v>1146</v>
      </c>
      <c r="J849" s="426" t="s">
        <v>1146</v>
      </c>
      <c r="K849" s="426" t="s">
        <v>18</v>
      </c>
    </row>
    <row r="850" spans="1:11" ht="15" x14ac:dyDescent="0.2">
      <c r="A850" s="1">
        <v>20180036</v>
      </c>
      <c r="B850" s="434" t="s">
        <v>307</v>
      </c>
      <c r="C850" s="427">
        <v>724255963</v>
      </c>
      <c r="D850" s="427" t="s">
        <v>309</v>
      </c>
      <c r="E850" s="428">
        <v>280000</v>
      </c>
      <c r="F850" s="429">
        <v>43158</v>
      </c>
      <c r="G850" s="433">
        <v>2018</v>
      </c>
      <c r="H850" s="432" t="s">
        <v>1155</v>
      </c>
      <c r="I850" s="426" t="s">
        <v>1156</v>
      </c>
      <c r="J850" s="426" t="s">
        <v>1156</v>
      </c>
      <c r="K850" s="426" t="s">
        <v>1003</v>
      </c>
    </row>
    <row r="851" spans="1:11" ht="30" x14ac:dyDescent="0.2">
      <c r="A851" s="1">
        <v>20180037</v>
      </c>
      <c r="B851" s="434" t="s">
        <v>13</v>
      </c>
      <c r="C851" s="427">
        <v>3629471372</v>
      </c>
      <c r="D851" s="427" t="s">
        <v>14</v>
      </c>
      <c r="E851" s="428">
        <v>166000</v>
      </c>
      <c r="F851" s="429">
        <v>43158</v>
      </c>
      <c r="G851" s="433">
        <v>2018</v>
      </c>
      <c r="H851" s="432" t="s">
        <v>1157</v>
      </c>
      <c r="I851" s="426" t="s">
        <v>1158</v>
      </c>
      <c r="J851" s="426" t="s">
        <v>1158</v>
      </c>
      <c r="K851" s="426" t="s">
        <v>230</v>
      </c>
    </row>
    <row r="852" spans="1:11" ht="30" x14ac:dyDescent="0.2">
      <c r="A852" s="1">
        <v>20180038</v>
      </c>
      <c r="B852" s="434" t="s">
        <v>13</v>
      </c>
      <c r="C852" s="427">
        <v>567947729</v>
      </c>
      <c r="D852" s="427" t="s">
        <v>53</v>
      </c>
      <c r="E852" s="428">
        <v>22000</v>
      </c>
      <c r="F852" s="429">
        <v>43158</v>
      </c>
      <c r="G852" s="433">
        <v>2018</v>
      </c>
      <c r="H852" s="432" t="s">
        <v>1157</v>
      </c>
      <c r="I852" s="426" t="s">
        <v>1158</v>
      </c>
      <c r="J852" s="426" t="s">
        <v>1158</v>
      </c>
      <c r="K852" s="426" t="s">
        <v>230</v>
      </c>
    </row>
    <row r="853" spans="1:11" ht="15" x14ac:dyDescent="0.2">
      <c r="A853" s="1">
        <v>20180039</v>
      </c>
      <c r="B853" s="434" t="s">
        <v>313</v>
      </c>
      <c r="C853" s="427">
        <v>72989451</v>
      </c>
      <c r="D853" s="427" t="s">
        <v>314</v>
      </c>
      <c r="E853" s="428">
        <v>270000</v>
      </c>
      <c r="F853" s="429">
        <v>43165</v>
      </c>
      <c r="G853" s="433">
        <v>2018</v>
      </c>
      <c r="H853" s="432" t="s">
        <v>1168</v>
      </c>
      <c r="I853" s="426" t="s">
        <v>1169</v>
      </c>
      <c r="J853" s="426" t="s">
        <v>1169</v>
      </c>
      <c r="K853" s="426" t="s">
        <v>1028</v>
      </c>
    </row>
    <row r="854" spans="1:11" ht="30" x14ac:dyDescent="0.2">
      <c r="A854" s="1">
        <v>20180040</v>
      </c>
      <c r="B854" s="434" t="s">
        <v>389</v>
      </c>
      <c r="C854" s="427">
        <v>131475</v>
      </c>
      <c r="D854" s="427" t="s">
        <v>390</v>
      </c>
      <c r="E854" s="428">
        <v>110000</v>
      </c>
      <c r="F854" s="429">
        <v>43165</v>
      </c>
      <c r="G854" s="433">
        <v>2018</v>
      </c>
      <c r="H854" s="432" t="s">
        <v>1165</v>
      </c>
      <c r="I854" s="426" t="s">
        <v>1166</v>
      </c>
      <c r="J854" s="426" t="s">
        <v>1166</v>
      </c>
      <c r="K854" s="426" t="s">
        <v>1167</v>
      </c>
    </row>
    <row r="855" spans="1:11" ht="30" x14ac:dyDescent="0.2">
      <c r="A855" s="1">
        <v>20180041</v>
      </c>
      <c r="B855" s="434" t="s">
        <v>488</v>
      </c>
      <c r="C855" s="427">
        <v>625883285</v>
      </c>
      <c r="D855" s="427" t="s">
        <v>489</v>
      </c>
      <c r="E855" s="428">
        <v>299046.95</v>
      </c>
      <c r="F855" s="429">
        <v>43180</v>
      </c>
      <c r="G855" s="433">
        <v>2018</v>
      </c>
      <c r="H855" s="432" t="s">
        <v>1185</v>
      </c>
      <c r="I855" s="426" t="s">
        <v>1186</v>
      </c>
      <c r="J855" s="426" t="s">
        <v>1186</v>
      </c>
      <c r="K855" s="426" t="s">
        <v>1187</v>
      </c>
    </row>
    <row r="856" spans="1:11" ht="60" x14ac:dyDescent="0.2">
      <c r="A856" s="1">
        <v>20180042</v>
      </c>
      <c r="B856" s="434" t="s">
        <v>1159</v>
      </c>
      <c r="C856" s="427">
        <v>31376327249</v>
      </c>
      <c r="D856" s="427" t="s">
        <v>1160</v>
      </c>
      <c r="E856" s="428">
        <v>40000</v>
      </c>
      <c r="F856" s="429">
        <v>43165</v>
      </c>
      <c r="G856" s="433">
        <v>2018</v>
      </c>
      <c r="H856" s="432" t="s">
        <v>1161</v>
      </c>
      <c r="I856" s="426" t="s">
        <v>1162</v>
      </c>
      <c r="J856" s="426" t="s">
        <v>1162</v>
      </c>
      <c r="K856" s="426" t="s">
        <v>690</v>
      </c>
    </row>
    <row r="857" spans="1:11" ht="30" x14ac:dyDescent="0.2">
      <c r="A857" s="1">
        <v>20180043</v>
      </c>
      <c r="B857" s="434" t="s">
        <v>426</v>
      </c>
      <c r="C857" s="427">
        <v>11653567</v>
      </c>
      <c r="D857" s="427" t="s">
        <v>427</v>
      </c>
      <c r="E857" s="428">
        <v>17666.669999999998</v>
      </c>
      <c r="F857" s="429">
        <v>43242</v>
      </c>
      <c r="G857" s="433">
        <v>2018</v>
      </c>
      <c r="H857" s="432" t="s">
        <v>881</v>
      </c>
      <c r="I857" s="426" t="s">
        <v>882</v>
      </c>
      <c r="J857" s="426" t="s">
        <v>883</v>
      </c>
      <c r="K857" s="426" t="s">
        <v>221</v>
      </c>
    </row>
    <row r="858" spans="1:11" ht="30" x14ac:dyDescent="0.2">
      <c r="A858" s="1">
        <v>20180045</v>
      </c>
      <c r="B858" s="434" t="s">
        <v>488</v>
      </c>
      <c r="C858" s="427">
        <v>625883285</v>
      </c>
      <c r="D858" s="427" t="s">
        <v>489</v>
      </c>
      <c r="E858" s="428">
        <v>190728.2</v>
      </c>
      <c r="F858" s="429">
        <v>43186</v>
      </c>
      <c r="G858" s="433">
        <v>2018</v>
      </c>
      <c r="H858" s="432" t="s">
        <v>1170</v>
      </c>
      <c r="I858" s="426" t="s">
        <v>1171</v>
      </c>
      <c r="J858" s="426" t="s">
        <v>1171</v>
      </c>
      <c r="K858" s="426" t="s">
        <v>672</v>
      </c>
    </row>
    <row r="859" spans="1:11" ht="30" x14ac:dyDescent="0.2">
      <c r="A859" s="1">
        <v>20180046</v>
      </c>
      <c r="B859" s="434" t="s">
        <v>1183</v>
      </c>
      <c r="C859" s="427">
        <v>618967962</v>
      </c>
      <c r="D859" s="427" t="s">
        <v>1184</v>
      </c>
      <c r="E859" s="428">
        <v>18333.330000000002</v>
      </c>
      <c r="F859" s="429">
        <v>43209</v>
      </c>
      <c r="G859" s="433">
        <v>2018</v>
      </c>
      <c r="H859" s="432" t="s">
        <v>881</v>
      </c>
      <c r="I859" s="426" t="s">
        <v>882</v>
      </c>
      <c r="J859" s="426" t="s">
        <v>883</v>
      </c>
      <c r="K859" s="426" t="s">
        <v>221</v>
      </c>
    </row>
    <row r="860" spans="1:11" ht="30" x14ac:dyDescent="0.2">
      <c r="A860" s="1">
        <v>20180047</v>
      </c>
      <c r="B860" s="434" t="s">
        <v>798</v>
      </c>
      <c r="C860" s="427">
        <v>6293618259</v>
      </c>
      <c r="D860" s="427" t="s">
        <v>799</v>
      </c>
      <c r="E860" s="428">
        <v>21931.119999999999</v>
      </c>
      <c r="F860" s="429">
        <v>43196</v>
      </c>
      <c r="G860" s="433">
        <v>2018</v>
      </c>
      <c r="H860" s="432" t="s">
        <v>1143</v>
      </c>
      <c r="I860" s="426" t="s">
        <v>1144</v>
      </c>
      <c r="J860" s="426" t="s">
        <v>1144</v>
      </c>
      <c r="K860" s="426" t="s">
        <v>82</v>
      </c>
    </row>
    <row r="861" spans="1:11" ht="30" x14ac:dyDescent="0.2">
      <c r="A861" s="1">
        <v>20180048</v>
      </c>
      <c r="B861" s="434" t="s">
        <v>798</v>
      </c>
      <c r="C861" s="427">
        <v>6293618178</v>
      </c>
      <c r="D861" s="427" t="s">
        <v>802</v>
      </c>
      <c r="E861" s="428">
        <v>22710.400000000001</v>
      </c>
      <c r="F861" s="429">
        <v>43196</v>
      </c>
      <c r="G861" s="433">
        <v>2018</v>
      </c>
      <c r="H861" s="432" t="s">
        <v>1143</v>
      </c>
      <c r="I861" s="426" t="s">
        <v>1144</v>
      </c>
      <c r="J861" s="426" t="s">
        <v>1144</v>
      </c>
      <c r="K861" s="426" t="s">
        <v>82</v>
      </c>
    </row>
    <row r="862" spans="1:11" ht="15" x14ac:dyDescent="0.2">
      <c r="A862" s="1">
        <v>20180049</v>
      </c>
      <c r="B862" s="434" t="s">
        <v>313</v>
      </c>
      <c r="C862" s="427">
        <v>72989451</v>
      </c>
      <c r="D862" s="427" t="s">
        <v>314</v>
      </c>
      <c r="E862" s="428">
        <v>158928.57999999999</v>
      </c>
      <c r="F862" s="429">
        <v>43196</v>
      </c>
      <c r="G862" s="433">
        <v>2018</v>
      </c>
      <c r="H862" s="432" t="s">
        <v>1175</v>
      </c>
      <c r="I862" s="426" t="s">
        <v>1176</v>
      </c>
      <c r="J862" s="426" t="s">
        <v>1176</v>
      </c>
      <c r="K862" s="426" t="s">
        <v>750</v>
      </c>
    </row>
    <row r="863" spans="1:11" ht="30" x14ac:dyDescent="0.2">
      <c r="A863" s="1">
        <v>20180050</v>
      </c>
      <c r="B863" s="434" t="s">
        <v>13</v>
      </c>
      <c r="C863" s="427">
        <v>367947333</v>
      </c>
      <c r="D863" s="427" t="s">
        <v>54</v>
      </c>
      <c r="E863" s="428">
        <v>177449</v>
      </c>
      <c r="F863" s="429">
        <v>43196</v>
      </c>
      <c r="G863" s="433">
        <v>2018</v>
      </c>
      <c r="H863" s="432" t="s">
        <v>1172</v>
      </c>
      <c r="I863" s="426" t="s">
        <v>1173</v>
      </c>
      <c r="J863" s="426" t="s">
        <v>1173</v>
      </c>
      <c r="K863" s="426" t="s">
        <v>1174</v>
      </c>
    </row>
    <row r="864" spans="1:11" ht="30" x14ac:dyDescent="0.2">
      <c r="A864" s="1">
        <v>20180051</v>
      </c>
      <c r="B864" s="434" t="s">
        <v>13</v>
      </c>
      <c r="C864" s="427">
        <v>3629471372</v>
      </c>
      <c r="D864" s="427" t="s">
        <v>14</v>
      </c>
      <c r="E864" s="428">
        <v>108000</v>
      </c>
      <c r="F864" s="429">
        <v>43196</v>
      </c>
      <c r="G864" s="433">
        <v>2018</v>
      </c>
      <c r="H864" s="432" t="s">
        <v>1172</v>
      </c>
      <c r="I864" s="426" t="s">
        <v>1173</v>
      </c>
      <c r="J864" s="426" t="s">
        <v>1173</v>
      </c>
      <c r="K864" s="426" t="s">
        <v>1174</v>
      </c>
    </row>
    <row r="865" spans="1:11" ht="15" x14ac:dyDescent="0.2">
      <c r="A865" s="1">
        <v>20180052</v>
      </c>
      <c r="B865" s="434" t="s">
        <v>446</v>
      </c>
      <c r="C865" s="427">
        <v>578678526</v>
      </c>
      <c r="D865" s="427" t="s">
        <v>447</v>
      </c>
      <c r="E865" s="428">
        <v>90000</v>
      </c>
      <c r="F865" s="429">
        <v>43199</v>
      </c>
      <c r="G865" s="433">
        <v>2018</v>
      </c>
      <c r="H865" s="432" t="s">
        <v>1177</v>
      </c>
      <c r="I865" s="426" t="s">
        <v>1178</v>
      </c>
      <c r="J865" s="426" t="s">
        <v>1178</v>
      </c>
      <c r="K865" s="426" t="s">
        <v>91</v>
      </c>
    </row>
    <row r="866" spans="1:11" ht="30" x14ac:dyDescent="0.2">
      <c r="A866" s="1">
        <v>20180053</v>
      </c>
      <c r="B866" s="434" t="s">
        <v>403</v>
      </c>
      <c r="C866" s="427">
        <v>625943613</v>
      </c>
      <c r="D866" s="427" t="s">
        <v>404</v>
      </c>
      <c r="E866" s="428">
        <v>123993.72</v>
      </c>
      <c r="F866" s="429">
        <v>43224</v>
      </c>
      <c r="G866" s="433">
        <v>2018</v>
      </c>
      <c r="H866" s="432" t="s">
        <v>1220</v>
      </c>
      <c r="I866" s="426" t="s">
        <v>1221</v>
      </c>
      <c r="J866" s="426" t="s">
        <v>1221</v>
      </c>
      <c r="K866" s="426" t="s">
        <v>221</v>
      </c>
    </row>
    <row r="867" spans="1:11" ht="15" x14ac:dyDescent="0.2">
      <c r="A867" s="1">
        <v>20180054</v>
      </c>
      <c r="B867" s="434" t="s">
        <v>1222</v>
      </c>
      <c r="C867" s="427">
        <v>176246618</v>
      </c>
      <c r="D867" s="427" t="s">
        <v>1223</v>
      </c>
      <c r="E867" s="428">
        <v>15943.46</v>
      </c>
      <c r="F867" s="429">
        <v>43236</v>
      </c>
      <c r="G867" s="433">
        <v>2018</v>
      </c>
      <c r="H867" s="432" t="s">
        <v>1220</v>
      </c>
      <c r="I867" s="426" t="s">
        <v>1221</v>
      </c>
      <c r="J867" s="426" t="s">
        <v>1221</v>
      </c>
      <c r="K867" s="426" t="s">
        <v>221</v>
      </c>
    </row>
    <row r="868" spans="1:11" ht="15" x14ac:dyDescent="0.2">
      <c r="A868" s="1">
        <v>20180056</v>
      </c>
      <c r="B868" s="434" t="s">
        <v>1203</v>
      </c>
      <c r="C868" s="427">
        <v>2271493895</v>
      </c>
      <c r="D868" s="427" t="s">
        <v>1204</v>
      </c>
      <c r="E868" s="428">
        <v>30411.66</v>
      </c>
      <c r="F868" s="429">
        <v>43223</v>
      </c>
      <c r="G868" s="433">
        <v>2018</v>
      </c>
      <c r="H868" s="432" t="s">
        <v>1205</v>
      </c>
      <c r="I868" s="426" t="s">
        <v>1206</v>
      </c>
      <c r="J868" s="426" t="s">
        <v>1206</v>
      </c>
      <c r="K868" s="426" t="s">
        <v>1207</v>
      </c>
    </row>
    <row r="869" spans="1:11" ht="15" x14ac:dyDescent="0.2">
      <c r="A869" s="1">
        <v>20180057</v>
      </c>
      <c r="B869" s="434" t="s">
        <v>13</v>
      </c>
      <c r="C869" s="427">
        <v>3629471372</v>
      </c>
      <c r="D869" s="427" t="s">
        <v>14</v>
      </c>
      <c r="E869" s="428">
        <v>0</v>
      </c>
      <c r="F869" s="429">
        <v>43208</v>
      </c>
      <c r="G869" s="433">
        <v>2018</v>
      </c>
      <c r="H869" s="432" t="s">
        <v>1188</v>
      </c>
      <c r="I869" s="426" t="s">
        <v>1189</v>
      </c>
      <c r="J869" s="426" t="s">
        <v>1189</v>
      </c>
      <c r="K869" s="426" t="s">
        <v>371</v>
      </c>
    </row>
    <row r="870" spans="1:11" ht="15" x14ac:dyDescent="0.2">
      <c r="A870" s="1">
        <v>20180058</v>
      </c>
      <c r="B870" s="434" t="s">
        <v>13</v>
      </c>
      <c r="C870" s="427">
        <v>367947333</v>
      </c>
      <c r="D870" s="427" t="s">
        <v>54</v>
      </c>
      <c r="E870" s="428">
        <v>0</v>
      </c>
      <c r="F870" s="429">
        <v>43208</v>
      </c>
      <c r="G870" s="433">
        <v>2018</v>
      </c>
      <c r="H870" s="432" t="s">
        <v>1188</v>
      </c>
      <c r="I870" s="426" t="s">
        <v>1189</v>
      </c>
      <c r="J870" s="426" t="s">
        <v>1189</v>
      </c>
      <c r="K870" s="426" t="s">
        <v>371</v>
      </c>
    </row>
    <row r="871" spans="1:11" ht="15" x14ac:dyDescent="0.2">
      <c r="A871" s="1">
        <v>20180059</v>
      </c>
      <c r="B871" s="434" t="s">
        <v>13</v>
      </c>
      <c r="C871" s="427">
        <v>567947729</v>
      </c>
      <c r="D871" s="427" t="s">
        <v>53</v>
      </c>
      <c r="E871" s="428">
        <v>0</v>
      </c>
      <c r="F871" s="429">
        <v>43208</v>
      </c>
      <c r="G871" s="433">
        <v>2018</v>
      </c>
      <c r="H871" s="432" t="s">
        <v>1190</v>
      </c>
      <c r="I871" s="426" t="s">
        <v>1191</v>
      </c>
      <c r="J871" s="426" t="s">
        <v>1191</v>
      </c>
      <c r="K871" s="426" t="s">
        <v>371</v>
      </c>
    </row>
    <row r="872" spans="1:11" ht="15" x14ac:dyDescent="0.2">
      <c r="A872" s="1">
        <v>20180060</v>
      </c>
      <c r="B872" s="434" t="s">
        <v>13</v>
      </c>
      <c r="C872" s="427">
        <v>367947333</v>
      </c>
      <c r="D872" s="427" t="s">
        <v>54</v>
      </c>
      <c r="E872" s="428">
        <v>0</v>
      </c>
      <c r="F872" s="429">
        <v>43208</v>
      </c>
      <c r="G872" s="433">
        <v>2018</v>
      </c>
      <c r="H872" s="432" t="s">
        <v>1190</v>
      </c>
      <c r="I872" s="426" t="s">
        <v>1191</v>
      </c>
      <c r="J872" s="426" t="s">
        <v>1191</v>
      </c>
      <c r="K872" s="426" t="s">
        <v>371</v>
      </c>
    </row>
    <row r="873" spans="1:11" ht="15" x14ac:dyDescent="0.2">
      <c r="A873" s="1">
        <v>20180061</v>
      </c>
      <c r="B873" s="434" t="s">
        <v>1087</v>
      </c>
      <c r="C873" s="427">
        <v>1327551</v>
      </c>
      <c r="D873" s="427" t="s">
        <v>1088</v>
      </c>
      <c r="E873" s="428">
        <v>72000</v>
      </c>
      <c r="F873" s="429">
        <v>43223</v>
      </c>
      <c r="G873" s="433">
        <v>2018</v>
      </c>
      <c r="H873" s="432" t="s">
        <v>1089</v>
      </c>
      <c r="I873" s="426" t="s">
        <v>1090</v>
      </c>
      <c r="J873" s="426" t="s">
        <v>1090</v>
      </c>
      <c r="K873" s="426" t="s">
        <v>1091</v>
      </c>
    </row>
    <row r="874" spans="1:11" ht="30" x14ac:dyDescent="0.2">
      <c r="A874" s="1">
        <v>20180063</v>
      </c>
      <c r="B874" s="434" t="s">
        <v>1044</v>
      </c>
      <c r="C874" s="427">
        <v>622221486</v>
      </c>
      <c r="D874" s="427" t="s">
        <v>234</v>
      </c>
      <c r="E874" s="428">
        <v>200000</v>
      </c>
      <c r="F874" s="429">
        <v>43216</v>
      </c>
      <c r="G874" s="433">
        <v>2018</v>
      </c>
      <c r="H874" s="432" t="s">
        <v>1105</v>
      </c>
      <c r="I874" s="426" t="s">
        <v>1106</v>
      </c>
      <c r="J874" s="426" t="s">
        <v>1106</v>
      </c>
      <c r="K874" s="426" t="s">
        <v>343</v>
      </c>
    </row>
    <row r="875" spans="1:11" ht="30" x14ac:dyDescent="0.2">
      <c r="A875" s="1">
        <v>20180065</v>
      </c>
      <c r="B875" s="434" t="s">
        <v>1044</v>
      </c>
      <c r="C875" s="427">
        <v>622221486</v>
      </c>
      <c r="D875" s="427" t="s">
        <v>234</v>
      </c>
      <c r="E875" s="428">
        <v>159497.78</v>
      </c>
      <c r="F875" s="429">
        <v>43208</v>
      </c>
      <c r="G875" s="433">
        <v>2018</v>
      </c>
      <c r="H875" s="432" t="s">
        <v>1097</v>
      </c>
      <c r="I875" s="426" t="s">
        <v>1098</v>
      </c>
      <c r="J875" s="426" t="s">
        <v>1098</v>
      </c>
      <c r="K875" s="426" t="s">
        <v>570</v>
      </c>
    </row>
    <row r="876" spans="1:11" ht="30" x14ac:dyDescent="0.2">
      <c r="A876" s="1">
        <v>20180066</v>
      </c>
      <c r="B876" s="434" t="s">
        <v>1044</v>
      </c>
      <c r="C876" s="427">
        <v>622221486</v>
      </c>
      <c r="D876" s="427" t="s">
        <v>234</v>
      </c>
      <c r="E876" s="428">
        <v>100000</v>
      </c>
      <c r="F876" s="429">
        <v>43224</v>
      </c>
      <c r="G876" s="433">
        <v>2018</v>
      </c>
      <c r="H876" s="432" t="s">
        <v>1107</v>
      </c>
      <c r="I876" s="426" t="s">
        <v>1108</v>
      </c>
      <c r="J876" s="426" t="s">
        <v>1108</v>
      </c>
      <c r="K876" s="426" t="s">
        <v>1109</v>
      </c>
    </row>
    <row r="877" spans="1:11" ht="30" x14ac:dyDescent="0.2">
      <c r="A877" s="1">
        <v>20180070</v>
      </c>
      <c r="B877" s="434" t="s">
        <v>1208</v>
      </c>
      <c r="C877" s="427">
        <v>367223674</v>
      </c>
      <c r="D877" s="427" t="s">
        <v>1209</v>
      </c>
      <c r="E877" s="428">
        <v>12982.8</v>
      </c>
      <c r="F877" s="429">
        <v>43223</v>
      </c>
      <c r="G877" s="433">
        <v>2018</v>
      </c>
      <c r="H877" s="432" t="s">
        <v>1172</v>
      </c>
      <c r="I877" s="426" t="s">
        <v>1173</v>
      </c>
      <c r="J877" s="426" t="s">
        <v>1173</v>
      </c>
      <c r="K877" s="426" t="s">
        <v>1174</v>
      </c>
    </row>
    <row r="878" spans="1:11" ht="15" x14ac:dyDescent="0.2">
      <c r="A878" s="1">
        <v>20180071</v>
      </c>
      <c r="B878" s="434" t="s">
        <v>13</v>
      </c>
      <c r="C878" s="427">
        <v>367947333</v>
      </c>
      <c r="D878" s="427" t="s">
        <v>54</v>
      </c>
      <c r="E878" s="428">
        <v>39500</v>
      </c>
      <c r="F878" s="429">
        <v>43223</v>
      </c>
      <c r="G878" s="433">
        <v>2018</v>
      </c>
      <c r="H878" s="432" t="s">
        <v>1229</v>
      </c>
      <c r="I878" s="426" t="s">
        <v>1230</v>
      </c>
      <c r="J878" s="426" t="s">
        <v>1230</v>
      </c>
      <c r="K878" s="426" t="s">
        <v>175</v>
      </c>
    </row>
    <row r="879" spans="1:11" ht="15" x14ac:dyDescent="0.2">
      <c r="A879" s="1">
        <v>20180072</v>
      </c>
      <c r="B879" s="434" t="s">
        <v>13</v>
      </c>
      <c r="C879" s="427">
        <v>3629471372</v>
      </c>
      <c r="D879" s="427" t="s">
        <v>14</v>
      </c>
      <c r="E879" s="428">
        <v>160500</v>
      </c>
      <c r="F879" s="429">
        <v>43223</v>
      </c>
      <c r="G879" s="433">
        <v>2018</v>
      </c>
      <c r="H879" s="432" t="s">
        <v>1229</v>
      </c>
      <c r="I879" s="426" t="s">
        <v>1230</v>
      </c>
      <c r="J879" s="426" t="s">
        <v>1230</v>
      </c>
      <c r="K879" s="426" t="s">
        <v>175</v>
      </c>
    </row>
    <row r="880" spans="1:11" ht="15" x14ac:dyDescent="0.2">
      <c r="A880" s="1">
        <v>20180075</v>
      </c>
      <c r="B880" s="434" t="s">
        <v>313</v>
      </c>
      <c r="C880" s="427">
        <v>72989451</v>
      </c>
      <c r="D880" s="427" t="s">
        <v>314</v>
      </c>
      <c r="E880" s="428">
        <v>77000</v>
      </c>
      <c r="F880" s="429">
        <v>43231</v>
      </c>
      <c r="G880" s="433">
        <v>2018</v>
      </c>
      <c r="H880" s="432" t="s">
        <v>1218</v>
      </c>
      <c r="I880" s="426" t="s">
        <v>1219</v>
      </c>
      <c r="J880" s="426" t="s">
        <v>1219</v>
      </c>
      <c r="K880" s="426" t="s">
        <v>750</v>
      </c>
    </row>
    <row r="881" spans="1:11" ht="60" x14ac:dyDescent="0.2">
      <c r="A881" s="1">
        <v>20180076</v>
      </c>
      <c r="B881" s="434" t="s">
        <v>496</v>
      </c>
      <c r="C881" s="427">
        <v>3134362466</v>
      </c>
      <c r="D881" s="427" t="s">
        <v>497</v>
      </c>
      <c r="E881" s="428">
        <v>10000</v>
      </c>
      <c r="F881" s="429">
        <v>43263</v>
      </c>
      <c r="G881" s="433">
        <v>2018</v>
      </c>
      <c r="H881" s="432" t="s">
        <v>1161</v>
      </c>
      <c r="I881" s="426" t="s">
        <v>1162</v>
      </c>
      <c r="J881" s="426" t="s">
        <v>1162</v>
      </c>
      <c r="K881" s="426" t="s">
        <v>690</v>
      </c>
    </row>
    <row r="882" spans="1:11" ht="15" x14ac:dyDescent="0.2">
      <c r="A882" s="1">
        <v>20180077</v>
      </c>
      <c r="B882" s="434" t="s">
        <v>105</v>
      </c>
      <c r="C882" s="427">
        <v>12315478</v>
      </c>
      <c r="D882" s="427" t="s">
        <v>106</v>
      </c>
      <c r="E882" s="428">
        <v>294265.33</v>
      </c>
      <c r="F882" s="429">
        <v>43257</v>
      </c>
      <c r="G882" s="433">
        <v>2018</v>
      </c>
      <c r="H882" s="432" t="s">
        <v>1216</v>
      </c>
      <c r="I882" s="426" t="s">
        <v>1217</v>
      </c>
      <c r="J882" s="426" t="s">
        <v>1217</v>
      </c>
      <c r="K882" s="426" t="s">
        <v>580</v>
      </c>
    </row>
    <row r="883" spans="1:11" ht="30" x14ac:dyDescent="0.2">
      <c r="A883" s="1">
        <v>20180078</v>
      </c>
      <c r="B883" s="434" t="s">
        <v>1256</v>
      </c>
      <c r="C883" s="427">
        <v>36741787598</v>
      </c>
      <c r="D883" s="427" t="s">
        <v>1257</v>
      </c>
      <c r="E883" s="428">
        <v>24032.07</v>
      </c>
      <c r="F883" s="429">
        <v>43276</v>
      </c>
      <c r="G883" s="433">
        <v>2018</v>
      </c>
      <c r="H883" s="432" t="s">
        <v>1258</v>
      </c>
      <c r="I883" s="426" t="s">
        <v>1259</v>
      </c>
      <c r="J883" s="426" t="s">
        <v>1259</v>
      </c>
      <c r="K883" s="426" t="s">
        <v>1174</v>
      </c>
    </row>
    <row r="884" spans="1:11" ht="15" x14ac:dyDescent="0.2">
      <c r="A884" s="1">
        <v>20180079</v>
      </c>
      <c r="B884" s="434" t="s">
        <v>448</v>
      </c>
      <c r="C884" s="427">
        <v>33874594423</v>
      </c>
      <c r="D884" s="427" t="s">
        <v>449</v>
      </c>
      <c r="E884" s="428">
        <v>12222.22</v>
      </c>
      <c r="F884" s="429">
        <v>43237</v>
      </c>
      <c r="G884" s="433">
        <v>2018</v>
      </c>
      <c r="H884" s="432" t="s">
        <v>1192</v>
      </c>
      <c r="I884" s="426" t="s">
        <v>1193</v>
      </c>
      <c r="J884" s="426" t="s">
        <v>1193</v>
      </c>
      <c r="K884" s="426" t="s">
        <v>1194</v>
      </c>
    </row>
    <row r="885" spans="1:11" ht="15" x14ac:dyDescent="0.2">
      <c r="A885" s="1">
        <v>20180080</v>
      </c>
      <c r="B885" s="434" t="s">
        <v>461</v>
      </c>
      <c r="C885" s="427">
        <v>2233563691</v>
      </c>
      <c r="D885" s="427" t="s">
        <v>462</v>
      </c>
      <c r="E885" s="428">
        <v>11000</v>
      </c>
      <c r="F885" s="429">
        <v>43237</v>
      </c>
      <c r="G885" s="433">
        <v>2018</v>
      </c>
      <c r="H885" s="432" t="s">
        <v>1192</v>
      </c>
      <c r="I885" s="426" t="s">
        <v>1193</v>
      </c>
      <c r="J885" s="426" t="s">
        <v>1193</v>
      </c>
      <c r="K885" s="426" t="s">
        <v>1194</v>
      </c>
    </row>
    <row r="886" spans="1:11" ht="15" x14ac:dyDescent="0.2">
      <c r="A886" s="1">
        <v>20180081</v>
      </c>
      <c r="B886" s="434" t="s">
        <v>253</v>
      </c>
      <c r="C886" s="427">
        <v>3382878816</v>
      </c>
      <c r="D886" s="427" t="s">
        <v>254</v>
      </c>
      <c r="E886" s="428">
        <v>3666.67</v>
      </c>
      <c r="F886" s="429">
        <v>43237</v>
      </c>
      <c r="G886" s="433">
        <v>2018</v>
      </c>
      <c r="H886" s="432" t="s">
        <v>1192</v>
      </c>
      <c r="I886" s="426" t="s">
        <v>1193</v>
      </c>
      <c r="J886" s="426" t="s">
        <v>1193</v>
      </c>
      <c r="K886" s="426" t="s">
        <v>1194</v>
      </c>
    </row>
    <row r="887" spans="1:11" ht="15" x14ac:dyDescent="0.2">
      <c r="A887" s="1">
        <v>20180082</v>
      </c>
      <c r="B887" s="434" t="s">
        <v>1195</v>
      </c>
      <c r="C887" s="427">
        <v>33872636533</v>
      </c>
      <c r="D887" s="427" t="s">
        <v>263</v>
      </c>
      <c r="E887" s="428">
        <v>60000</v>
      </c>
      <c r="F887" s="429">
        <v>43242</v>
      </c>
      <c r="G887" s="433">
        <v>2018</v>
      </c>
      <c r="H887" s="432" t="s">
        <v>1192</v>
      </c>
      <c r="I887" s="426" t="s">
        <v>1193</v>
      </c>
      <c r="J887" s="426" t="s">
        <v>1193</v>
      </c>
      <c r="K887" s="426" t="s">
        <v>1194</v>
      </c>
    </row>
    <row r="888" spans="1:11" ht="15" x14ac:dyDescent="0.2">
      <c r="A888" s="1">
        <v>20180083</v>
      </c>
      <c r="B888" s="434" t="s">
        <v>691</v>
      </c>
      <c r="C888" s="427">
        <v>174284685</v>
      </c>
      <c r="D888" s="427" t="s">
        <v>242</v>
      </c>
      <c r="E888" s="428">
        <v>11000</v>
      </c>
      <c r="F888" s="429">
        <v>43258</v>
      </c>
      <c r="G888" s="433">
        <v>2018</v>
      </c>
      <c r="H888" s="432" t="s">
        <v>1192</v>
      </c>
      <c r="I888" s="426" t="s">
        <v>1193</v>
      </c>
      <c r="J888" s="426" t="s">
        <v>1193</v>
      </c>
      <c r="K888" s="426" t="s">
        <v>1194</v>
      </c>
    </row>
    <row r="889" spans="1:11" ht="15" x14ac:dyDescent="0.2">
      <c r="A889" s="1">
        <v>20180085</v>
      </c>
      <c r="B889" s="434" t="s">
        <v>426</v>
      </c>
      <c r="C889" s="427">
        <v>11653567</v>
      </c>
      <c r="D889" s="427" t="s">
        <v>427</v>
      </c>
      <c r="E889" s="428">
        <v>18333.330000000002</v>
      </c>
      <c r="F889" s="429">
        <v>43256</v>
      </c>
      <c r="G889" s="433">
        <v>2018</v>
      </c>
      <c r="H889" s="432" t="s">
        <v>1192</v>
      </c>
      <c r="I889" s="426" t="s">
        <v>1193</v>
      </c>
      <c r="J889" s="426" t="s">
        <v>1193</v>
      </c>
      <c r="K889" s="426" t="s">
        <v>1194</v>
      </c>
    </row>
    <row r="890" spans="1:11" ht="15" x14ac:dyDescent="0.2">
      <c r="A890" s="1">
        <v>20180086</v>
      </c>
      <c r="B890" s="434" t="s">
        <v>268</v>
      </c>
      <c r="C890" s="427">
        <v>1583358</v>
      </c>
      <c r="D890" s="427" t="s">
        <v>269</v>
      </c>
      <c r="E890" s="428">
        <v>20000</v>
      </c>
      <c r="F890" s="429">
        <v>43259</v>
      </c>
      <c r="G890" s="433">
        <v>2018</v>
      </c>
      <c r="H890" s="432" t="s">
        <v>1192</v>
      </c>
      <c r="I890" s="426" t="s">
        <v>1193</v>
      </c>
      <c r="J890" s="426" t="s">
        <v>1193</v>
      </c>
      <c r="K890" s="426" t="s">
        <v>1194</v>
      </c>
    </row>
    <row r="891" spans="1:11" ht="15" x14ac:dyDescent="0.2">
      <c r="A891" s="1">
        <v>20180087</v>
      </c>
      <c r="B891" s="434" t="s">
        <v>1196</v>
      </c>
      <c r="C891" s="427">
        <v>338927254</v>
      </c>
      <c r="D891" s="427" t="s">
        <v>1197</v>
      </c>
      <c r="E891" s="428">
        <v>5500</v>
      </c>
      <c r="F891" s="429">
        <v>43242</v>
      </c>
      <c r="G891" s="433">
        <v>2018</v>
      </c>
      <c r="H891" s="432" t="s">
        <v>1192</v>
      </c>
      <c r="I891" s="426" t="s">
        <v>1193</v>
      </c>
      <c r="J891" s="426" t="s">
        <v>1193</v>
      </c>
      <c r="K891" s="426" t="s">
        <v>1194</v>
      </c>
    </row>
    <row r="892" spans="1:11" ht="15" x14ac:dyDescent="0.2">
      <c r="A892" s="1">
        <v>20180088</v>
      </c>
      <c r="B892" s="434" t="s">
        <v>255</v>
      </c>
      <c r="C892" s="427">
        <v>33859536286</v>
      </c>
      <c r="D892" s="427" t="s">
        <v>256</v>
      </c>
      <c r="E892" s="428">
        <v>11000</v>
      </c>
      <c r="F892" s="429">
        <v>43256</v>
      </c>
      <c r="G892" s="433">
        <v>2018</v>
      </c>
      <c r="H892" s="432" t="s">
        <v>1192</v>
      </c>
      <c r="I892" s="426" t="s">
        <v>1193</v>
      </c>
      <c r="J892" s="426" t="s">
        <v>1193</v>
      </c>
      <c r="K892" s="426" t="s">
        <v>1194</v>
      </c>
    </row>
    <row r="893" spans="1:11" ht="15" x14ac:dyDescent="0.2">
      <c r="A893" s="1">
        <v>20180089</v>
      </c>
      <c r="B893" s="434" t="s">
        <v>100</v>
      </c>
      <c r="C893" s="427">
        <v>621946845</v>
      </c>
      <c r="D893" s="427" t="s">
        <v>101</v>
      </c>
      <c r="E893" s="428">
        <v>145206.35</v>
      </c>
      <c r="F893" s="429">
        <v>43262</v>
      </c>
      <c r="G893" s="433">
        <v>2018</v>
      </c>
      <c r="H893" s="432" t="s">
        <v>1252</v>
      </c>
      <c r="I893" s="426" t="s">
        <v>1253</v>
      </c>
      <c r="J893" s="426" t="s">
        <v>1253</v>
      </c>
      <c r="K893" s="426" t="s">
        <v>1053</v>
      </c>
    </row>
    <row r="894" spans="1:11" ht="15" x14ac:dyDescent="0.2">
      <c r="A894" s="1">
        <v>20180090</v>
      </c>
      <c r="B894" s="434" t="s">
        <v>1198</v>
      </c>
      <c r="C894" s="427">
        <v>3382177136</v>
      </c>
      <c r="D894" s="427" t="s">
        <v>1199</v>
      </c>
      <c r="E894" s="428">
        <v>24444.44</v>
      </c>
      <c r="F894" s="429">
        <v>43258</v>
      </c>
      <c r="G894" s="433">
        <v>2018</v>
      </c>
      <c r="H894" s="432" t="s">
        <v>1192</v>
      </c>
      <c r="I894" s="426" t="s">
        <v>1193</v>
      </c>
      <c r="J894" s="426" t="s">
        <v>1193</v>
      </c>
      <c r="K894" s="426" t="s">
        <v>1194</v>
      </c>
    </row>
    <row r="895" spans="1:11" ht="30" x14ac:dyDescent="0.2">
      <c r="A895" s="1">
        <v>20180091</v>
      </c>
      <c r="B895" s="434" t="s">
        <v>1231</v>
      </c>
      <c r="C895" s="427">
        <v>36721988337</v>
      </c>
      <c r="D895" s="427" t="s">
        <v>1232</v>
      </c>
      <c r="E895" s="428">
        <v>176717.08</v>
      </c>
      <c r="F895" s="429">
        <v>43234</v>
      </c>
      <c r="G895" s="433">
        <v>2018</v>
      </c>
      <c r="H895" s="432" t="s">
        <v>1233</v>
      </c>
      <c r="I895" s="426" t="s">
        <v>1234</v>
      </c>
      <c r="J895" s="426" t="s">
        <v>1234</v>
      </c>
      <c r="K895" s="426" t="s">
        <v>420</v>
      </c>
    </row>
    <row r="896" spans="1:11" ht="30" x14ac:dyDescent="0.2">
      <c r="A896" s="1">
        <v>20180092</v>
      </c>
      <c r="B896" s="434" t="s">
        <v>1224</v>
      </c>
      <c r="C896" s="427">
        <v>18633722174</v>
      </c>
      <c r="D896" s="427" t="s">
        <v>1225</v>
      </c>
      <c r="E896" s="428">
        <v>20000</v>
      </c>
      <c r="F896" s="429">
        <v>43231</v>
      </c>
      <c r="G896" s="433">
        <v>2018</v>
      </c>
      <c r="H896" s="432" t="s">
        <v>1226</v>
      </c>
      <c r="I896" s="426" t="s">
        <v>1227</v>
      </c>
      <c r="J896" s="426" t="s">
        <v>1228</v>
      </c>
      <c r="K896" s="426" t="s">
        <v>382</v>
      </c>
    </row>
    <row r="897" spans="1:11" ht="15" x14ac:dyDescent="0.2">
      <c r="A897" s="1">
        <v>20180093</v>
      </c>
      <c r="B897" s="434" t="s">
        <v>1099</v>
      </c>
      <c r="C897" s="427">
        <v>6232213198</v>
      </c>
      <c r="D897" s="427" t="s">
        <v>172</v>
      </c>
      <c r="E897" s="428">
        <v>258088.2</v>
      </c>
      <c r="F897" s="429">
        <v>43236</v>
      </c>
      <c r="G897" s="433">
        <v>2018</v>
      </c>
      <c r="H897" s="432" t="s">
        <v>1210</v>
      </c>
      <c r="I897" s="426" t="s">
        <v>1211</v>
      </c>
      <c r="J897" s="426" t="s">
        <v>1211</v>
      </c>
      <c r="K897" s="426" t="s">
        <v>43</v>
      </c>
    </row>
    <row r="898" spans="1:11" ht="15" x14ac:dyDescent="0.2">
      <c r="A898" s="1">
        <v>20180095</v>
      </c>
      <c r="B898" s="434" t="s">
        <v>313</v>
      </c>
      <c r="C898" s="427">
        <v>72989451</v>
      </c>
      <c r="D898" s="427" t="s">
        <v>314</v>
      </c>
      <c r="E898" s="428">
        <v>299939.94</v>
      </c>
      <c r="F898" s="429">
        <v>43257</v>
      </c>
      <c r="G898" s="433">
        <v>2018</v>
      </c>
      <c r="H898" s="432" t="s">
        <v>1214</v>
      </c>
      <c r="I898" s="426" t="s">
        <v>1215</v>
      </c>
      <c r="J898" s="426" t="s">
        <v>1215</v>
      </c>
      <c r="K898" s="426" t="s">
        <v>1028</v>
      </c>
    </row>
    <row r="899" spans="1:11" ht="30" x14ac:dyDescent="0.2">
      <c r="A899" s="1">
        <v>20180096</v>
      </c>
      <c r="B899" s="434" t="s">
        <v>545</v>
      </c>
      <c r="C899" s="427">
        <v>732698977</v>
      </c>
      <c r="D899" s="427" t="s">
        <v>546</v>
      </c>
      <c r="E899" s="428">
        <v>116290.29</v>
      </c>
      <c r="F899" s="429">
        <v>43257</v>
      </c>
      <c r="G899" s="433">
        <v>2018</v>
      </c>
      <c r="H899" s="432" t="s">
        <v>1212</v>
      </c>
      <c r="I899" s="426" t="s">
        <v>1213</v>
      </c>
      <c r="J899" s="426" t="s">
        <v>1213</v>
      </c>
      <c r="K899" s="426" t="s">
        <v>1003</v>
      </c>
    </row>
    <row r="900" spans="1:11" ht="30" x14ac:dyDescent="0.2">
      <c r="A900" s="1">
        <v>20180097</v>
      </c>
      <c r="B900" s="434" t="s">
        <v>297</v>
      </c>
      <c r="C900" s="427">
        <v>6736281221</v>
      </c>
      <c r="D900" s="427" t="s">
        <v>493</v>
      </c>
      <c r="E900" s="428">
        <v>150000</v>
      </c>
      <c r="F900" s="429">
        <v>43257</v>
      </c>
      <c r="G900" s="433">
        <v>2018</v>
      </c>
      <c r="H900" s="432" t="s">
        <v>1212</v>
      </c>
      <c r="I900" s="426" t="s">
        <v>1213</v>
      </c>
      <c r="J900" s="426" t="s">
        <v>1213</v>
      </c>
      <c r="K900" s="426" t="s">
        <v>1003</v>
      </c>
    </row>
    <row r="901" spans="1:11" ht="15" x14ac:dyDescent="0.2">
      <c r="A901" s="1">
        <v>20180098</v>
      </c>
      <c r="B901" s="434" t="s">
        <v>446</v>
      </c>
      <c r="C901" s="427">
        <v>578678526</v>
      </c>
      <c r="D901" s="427" t="s">
        <v>447</v>
      </c>
      <c r="E901" s="428">
        <v>146653.65</v>
      </c>
      <c r="F901" s="429">
        <v>43284</v>
      </c>
      <c r="G901" s="433">
        <v>2018</v>
      </c>
      <c r="H901" s="432" t="s">
        <v>1260</v>
      </c>
      <c r="I901" s="426" t="s">
        <v>1261</v>
      </c>
      <c r="J901" s="426" t="s">
        <v>1261</v>
      </c>
      <c r="K901" s="426" t="s">
        <v>492</v>
      </c>
    </row>
    <row r="902" spans="1:11" ht="15" x14ac:dyDescent="0.2">
      <c r="A902" s="1">
        <v>20180099</v>
      </c>
      <c r="B902" s="434" t="s">
        <v>744</v>
      </c>
      <c r="C902" s="427">
        <v>18698982934</v>
      </c>
      <c r="D902" s="427" t="s">
        <v>745</v>
      </c>
      <c r="E902" s="428">
        <v>98000</v>
      </c>
      <c r="F902" s="429">
        <v>43244</v>
      </c>
      <c r="G902" s="433">
        <v>2018</v>
      </c>
      <c r="H902" s="432" t="s">
        <v>1235</v>
      </c>
      <c r="I902" s="426" t="s">
        <v>1236</v>
      </c>
      <c r="J902" s="426" t="s">
        <v>1236</v>
      </c>
      <c r="K902" s="426" t="s">
        <v>175</v>
      </c>
    </row>
    <row r="903" spans="1:11" ht="15" x14ac:dyDescent="0.2">
      <c r="A903" s="1">
        <v>20180105</v>
      </c>
      <c r="B903" s="434" t="s">
        <v>732</v>
      </c>
      <c r="C903" s="427">
        <v>261333794</v>
      </c>
      <c r="D903" s="427" t="s">
        <v>77</v>
      </c>
      <c r="E903" s="428">
        <v>169387.4</v>
      </c>
      <c r="F903" s="429">
        <v>43262</v>
      </c>
      <c r="G903" s="433">
        <v>2018</v>
      </c>
      <c r="H903" s="432" t="s">
        <v>1254</v>
      </c>
      <c r="I903" s="426" t="s">
        <v>1255</v>
      </c>
      <c r="J903" s="426" t="s">
        <v>1255</v>
      </c>
      <c r="K903" s="426" t="s">
        <v>113</v>
      </c>
    </row>
    <row r="904" spans="1:11" ht="30" x14ac:dyDescent="0.2">
      <c r="A904" s="1">
        <v>20180106</v>
      </c>
      <c r="B904" s="434" t="s">
        <v>1248</v>
      </c>
      <c r="C904" s="427">
        <v>72773813289</v>
      </c>
      <c r="D904" s="427" t="s">
        <v>1249</v>
      </c>
      <c r="E904" s="428">
        <v>151617.13</v>
      </c>
      <c r="F904" s="429">
        <v>43262</v>
      </c>
      <c r="G904" s="433">
        <v>2018</v>
      </c>
      <c r="H904" s="432" t="s">
        <v>1250</v>
      </c>
      <c r="I904" s="426" t="s">
        <v>1251</v>
      </c>
      <c r="J904" s="426" t="s">
        <v>1251</v>
      </c>
      <c r="K904" s="426" t="s">
        <v>460</v>
      </c>
    </row>
    <row r="905" spans="1:11" ht="15" x14ac:dyDescent="0.2">
      <c r="A905" s="1">
        <v>20180110</v>
      </c>
      <c r="B905" s="434" t="s">
        <v>313</v>
      </c>
      <c r="C905" s="427">
        <v>72989451</v>
      </c>
      <c r="D905" s="427" t="s">
        <v>314</v>
      </c>
      <c r="E905" s="428">
        <v>264196.57</v>
      </c>
      <c r="F905" s="429">
        <v>43262</v>
      </c>
      <c r="G905" s="433">
        <v>2018</v>
      </c>
      <c r="H905" s="432" t="s">
        <v>1237</v>
      </c>
      <c r="I905" s="426" t="s">
        <v>1238</v>
      </c>
      <c r="J905" s="426" t="s">
        <v>1238</v>
      </c>
      <c r="K905" s="426" t="s">
        <v>790</v>
      </c>
    </row>
    <row r="906" spans="1:11" ht="15" x14ac:dyDescent="0.2">
      <c r="A906" s="1">
        <v>20180111</v>
      </c>
      <c r="B906" s="434" t="s">
        <v>389</v>
      </c>
      <c r="C906" s="427">
        <v>131475</v>
      </c>
      <c r="D906" s="427" t="s">
        <v>390</v>
      </c>
      <c r="E906" s="428">
        <v>35699.94</v>
      </c>
      <c r="F906" s="429">
        <v>43262</v>
      </c>
      <c r="G906" s="433">
        <v>2018</v>
      </c>
      <c r="H906" s="432" t="s">
        <v>1237</v>
      </c>
      <c r="I906" s="426" t="s">
        <v>1238</v>
      </c>
      <c r="J906" s="426" t="s">
        <v>1238</v>
      </c>
      <c r="K906" s="426" t="s">
        <v>790</v>
      </c>
    </row>
    <row r="907" spans="1:11" ht="15" x14ac:dyDescent="0.2">
      <c r="A907" s="1">
        <v>20180114</v>
      </c>
      <c r="B907" s="434" t="s">
        <v>313</v>
      </c>
      <c r="C907" s="427">
        <v>72989451</v>
      </c>
      <c r="D907" s="427" t="s">
        <v>314</v>
      </c>
      <c r="E907" s="428">
        <v>284250.23</v>
      </c>
      <c r="F907" s="429">
        <v>43262</v>
      </c>
      <c r="G907" s="433">
        <v>2018</v>
      </c>
      <c r="H907" s="432" t="s">
        <v>1239</v>
      </c>
      <c r="I907" s="426" t="s">
        <v>1240</v>
      </c>
      <c r="J907" s="426" t="s">
        <v>1240</v>
      </c>
      <c r="K907" s="426" t="s">
        <v>859</v>
      </c>
    </row>
    <row r="908" spans="1:11" ht="15" x14ac:dyDescent="0.2">
      <c r="A908" s="1">
        <v>20180116</v>
      </c>
      <c r="B908" s="434" t="s">
        <v>313</v>
      </c>
      <c r="C908" s="427">
        <v>72989451</v>
      </c>
      <c r="D908" s="427" t="s">
        <v>314</v>
      </c>
      <c r="E908" s="428">
        <v>180000</v>
      </c>
      <c r="F908" s="429">
        <v>43262</v>
      </c>
      <c r="G908" s="433">
        <v>2018</v>
      </c>
      <c r="H908" s="432" t="s">
        <v>1246</v>
      </c>
      <c r="I908" s="426" t="s">
        <v>1247</v>
      </c>
      <c r="J908" s="426" t="s">
        <v>1247</v>
      </c>
      <c r="K908" s="426" t="s">
        <v>785</v>
      </c>
    </row>
    <row r="909" spans="1:11" ht="15" x14ac:dyDescent="0.2">
      <c r="A909" s="1">
        <v>20180117</v>
      </c>
      <c r="B909" s="434" t="s">
        <v>313</v>
      </c>
      <c r="C909" s="427">
        <v>72989451</v>
      </c>
      <c r="D909" s="427" t="s">
        <v>314</v>
      </c>
      <c r="E909" s="428">
        <v>142173.54</v>
      </c>
      <c r="F909" s="429">
        <v>43262</v>
      </c>
      <c r="G909" s="433">
        <v>2018</v>
      </c>
      <c r="H909" s="432" t="s">
        <v>1241</v>
      </c>
      <c r="I909" s="426" t="s">
        <v>1242</v>
      </c>
      <c r="J909" s="426" t="s">
        <v>1242</v>
      </c>
      <c r="K909" s="426" t="s">
        <v>1243</v>
      </c>
    </row>
    <row r="910" spans="1:11" ht="15" x14ac:dyDescent="0.2">
      <c r="A910" s="1">
        <v>20180118</v>
      </c>
      <c r="B910" s="434" t="s">
        <v>389</v>
      </c>
      <c r="C910" s="427">
        <v>131475</v>
      </c>
      <c r="D910" s="427" t="s">
        <v>390</v>
      </c>
      <c r="E910" s="428">
        <v>128203.37</v>
      </c>
      <c r="F910" s="429">
        <v>43262</v>
      </c>
      <c r="G910" s="433">
        <v>2018</v>
      </c>
      <c r="H910" s="432" t="s">
        <v>1241</v>
      </c>
      <c r="I910" s="426" t="s">
        <v>1242</v>
      </c>
      <c r="J910" s="426" t="s">
        <v>1242</v>
      </c>
      <c r="K910" s="426" t="s">
        <v>1243</v>
      </c>
    </row>
    <row r="911" spans="1:11" ht="15" x14ac:dyDescent="0.2">
      <c r="A911" s="1">
        <v>20180119</v>
      </c>
      <c r="B911" s="434" t="s">
        <v>1244</v>
      </c>
      <c r="C911" s="427">
        <v>1249322</v>
      </c>
      <c r="D911" s="427" t="s">
        <v>1245</v>
      </c>
      <c r="E911" s="428">
        <v>40000</v>
      </c>
      <c r="F911" s="429">
        <v>43264</v>
      </c>
      <c r="G911" s="433">
        <v>2018</v>
      </c>
      <c r="H911" s="432" t="s">
        <v>1192</v>
      </c>
      <c r="I911" s="426" t="s">
        <v>1193</v>
      </c>
      <c r="J911" s="426" t="s">
        <v>1193</v>
      </c>
      <c r="K911" s="426" t="s">
        <v>1194</v>
      </c>
    </row>
    <row r="912" spans="1:11" ht="15" x14ac:dyDescent="0.2">
      <c r="A912" s="1">
        <v>20180121</v>
      </c>
      <c r="B912" s="434" t="s">
        <v>13</v>
      </c>
      <c r="C912" s="427">
        <v>3629471372</v>
      </c>
      <c r="D912" s="427" t="s">
        <v>14</v>
      </c>
      <c r="E912" s="428">
        <v>160500</v>
      </c>
      <c r="F912" s="429">
        <v>43264</v>
      </c>
      <c r="G912" s="433">
        <v>2018</v>
      </c>
      <c r="H912" s="432" t="s">
        <v>1188</v>
      </c>
      <c r="I912" s="426" t="s">
        <v>1189</v>
      </c>
      <c r="J912" s="426" t="s">
        <v>1189</v>
      </c>
      <c r="K912" s="426" t="s">
        <v>371</v>
      </c>
    </row>
    <row r="913" spans="1:11" ht="15" x14ac:dyDescent="0.2">
      <c r="A913" s="1">
        <v>20180122</v>
      </c>
      <c r="B913" s="434" t="s">
        <v>13</v>
      </c>
      <c r="C913" s="427">
        <v>367947333</v>
      </c>
      <c r="D913" s="427" t="s">
        <v>54</v>
      </c>
      <c r="E913" s="428">
        <v>66430.539999999994</v>
      </c>
      <c r="F913" s="429">
        <v>43264</v>
      </c>
      <c r="G913" s="433">
        <v>2018</v>
      </c>
      <c r="H913" s="432" t="s">
        <v>1188</v>
      </c>
      <c r="I913" s="426" t="s">
        <v>1189</v>
      </c>
      <c r="J913" s="426" t="s">
        <v>1189</v>
      </c>
      <c r="K913" s="426" t="s">
        <v>371</v>
      </c>
    </row>
    <row r="914" spans="1:11" ht="15" x14ac:dyDescent="0.2">
      <c r="A914" s="1">
        <v>20180123</v>
      </c>
      <c r="B914" s="434" t="s">
        <v>13</v>
      </c>
      <c r="C914" s="427">
        <v>567947729</v>
      </c>
      <c r="D914" s="427" t="s">
        <v>53</v>
      </c>
      <c r="E914" s="428">
        <v>35470.32</v>
      </c>
      <c r="F914" s="429">
        <v>43264</v>
      </c>
      <c r="G914" s="433">
        <v>2018</v>
      </c>
      <c r="H914" s="432" t="s">
        <v>1190</v>
      </c>
      <c r="I914" s="426" t="s">
        <v>1191</v>
      </c>
      <c r="J914" s="426" t="s">
        <v>1191</v>
      </c>
      <c r="K914" s="426" t="s">
        <v>371</v>
      </c>
    </row>
    <row r="915" spans="1:11" ht="15" x14ac:dyDescent="0.2">
      <c r="A915" s="1">
        <v>20180124</v>
      </c>
      <c r="B915" s="434" t="s">
        <v>13</v>
      </c>
      <c r="C915" s="427">
        <v>367947333</v>
      </c>
      <c r="D915" s="427" t="s">
        <v>54</v>
      </c>
      <c r="E915" s="428">
        <v>87584.16</v>
      </c>
      <c r="F915" s="429">
        <v>43264</v>
      </c>
      <c r="G915" s="433">
        <v>2018</v>
      </c>
      <c r="H915" s="432" t="s">
        <v>1190</v>
      </c>
      <c r="I915" s="426" t="s">
        <v>1191</v>
      </c>
      <c r="J915" s="426" t="s">
        <v>1191</v>
      </c>
      <c r="K915" s="426" t="s">
        <v>371</v>
      </c>
    </row>
    <row r="916" spans="1:11" ht="15" x14ac:dyDescent="0.2">
      <c r="A916" s="1">
        <v>20180125</v>
      </c>
      <c r="B916" s="434" t="s">
        <v>808</v>
      </c>
      <c r="C916" s="427">
        <v>725333328</v>
      </c>
      <c r="D916" s="427" t="s">
        <v>821</v>
      </c>
      <c r="E916" s="428">
        <v>63663.97</v>
      </c>
      <c r="F916" s="429">
        <v>43290</v>
      </c>
      <c r="G916" s="433">
        <v>2018</v>
      </c>
      <c r="H916" s="432" t="s">
        <v>1264</v>
      </c>
      <c r="I916" s="426" t="s">
        <v>1265</v>
      </c>
      <c r="J916" s="426" t="s">
        <v>1265</v>
      </c>
      <c r="K916" s="426" t="s">
        <v>812</v>
      </c>
    </row>
    <row r="917" spans="1:11" ht="15" x14ac:dyDescent="0.2">
      <c r="A917" s="1">
        <v>20180126</v>
      </c>
      <c r="B917" s="434" t="s">
        <v>808</v>
      </c>
      <c r="C917" s="427">
        <v>72533331766</v>
      </c>
      <c r="D917" s="427" t="s">
        <v>1266</v>
      </c>
      <c r="E917" s="428">
        <v>41065.19</v>
      </c>
      <c r="F917" s="429">
        <v>43290</v>
      </c>
      <c r="G917" s="433">
        <v>2018</v>
      </c>
      <c r="H917" s="432" t="s">
        <v>1264</v>
      </c>
      <c r="I917" s="426" t="s">
        <v>1265</v>
      </c>
      <c r="J917" s="426" t="s">
        <v>1265</v>
      </c>
      <c r="K917" s="426" t="s">
        <v>812</v>
      </c>
    </row>
    <row r="918" spans="1:11" ht="15" x14ac:dyDescent="0.2">
      <c r="A918" s="1">
        <v>20180127</v>
      </c>
      <c r="B918" s="434" t="s">
        <v>808</v>
      </c>
      <c r="C918" s="427">
        <v>6253333155</v>
      </c>
      <c r="D918" s="427" t="s">
        <v>817</v>
      </c>
      <c r="E918" s="428">
        <v>54506.54</v>
      </c>
      <c r="F918" s="429">
        <v>43290</v>
      </c>
      <c r="G918" s="433">
        <v>2018</v>
      </c>
      <c r="H918" s="432" t="s">
        <v>1264</v>
      </c>
      <c r="I918" s="426" t="s">
        <v>1265</v>
      </c>
      <c r="J918" s="426" t="s">
        <v>1265</v>
      </c>
      <c r="K918" s="426" t="s">
        <v>812</v>
      </c>
    </row>
    <row r="919" spans="1:11" ht="15" x14ac:dyDescent="0.2">
      <c r="A919" s="1">
        <v>20180129</v>
      </c>
      <c r="B919" s="434" t="s">
        <v>808</v>
      </c>
      <c r="C919" s="427">
        <v>72533332266</v>
      </c>
      <c r="D919" s="427" t="s">
        <v>835</v>
      </c>
      <c r="E919" s="428">
        <v>23525.35</v>
      </c>
      <c r="F919" s="429">
        <v>43290</v>
      </c>
      <c r="G919" s="433">
        <v>2018</v>
      </c>
      <c r="H919" s="432" t="s">
        <v>1264</v>
      </c>
      <c r="I919" s="426" t="s">
        <v>1265</v>
      </c>
      <c r="J919" s="426" t="s">
        <v>1265</v>
      </c>
      <c r="K919" s="426" t="s">
        <v>812</v>
      </c>
    </row>
    <row r="920" spans="1:11" ht="15" x14ac:dyDescent="0.2">
      <c r="A920" s="1">
        <v>20180130</v>
      </c>
      <c r="B920" s="434" t="s">
        <v>808</v>
      </c>
      <c r="C920" s="427">
        <v>72533332185</v>
      </c>
      <c r="D920" s="427" t="s">
        <v>849</v>
      </c>
      <c r="E920" s="428">
        <v>31196.91</v>
      </c>
      <c r="F920" s="429">
        <v>43290</v>
      </c>
      <c r="G920" s="433">
        <v>2018</v>
      </c>
      <c r="H920" s="432" t="s">
        <v>1264</v>
      </c>
      <c r="I920" s="426" t="s">
        <v>1265</v>
      </c>
      <c r="J920" s="426" t="s">
        <v>1265</v>
      </c>
      <c r="K920" s="426" t="s">
        <v>812</v>
      </c>
    </row>
    <row r="921" spans="1:11" ht="15" x14ac:dyDescent="0.2">
      <c r="A921" s="1">
        <v>20180131</v>
      </c>
      <c r="B921" s="434" t="s">
        <v>808</v>
      </c>
      <c r="C921" s="427">
        <v>72533332428</v>
      </c>
      <c r="D921" s="427" t="s">
        <v>848</v>
      </c>
      <c r="E921" s="428">
        <v>24193.58</v>
      </c>
      <c r="F921" s="429">
        <v>43290</v>
      </c>
      <c r="G921" s="433">
        <v>2018</v>
      </c>
      <c r="H921" s="432" t="s">
        <v>1264</v>
      </c>
      <c r="I921" s="426" t="s">
        <v>1265</v>
      </c>
      <c r="J921" s="426" t="s">
        <v>1265</v>
      </c>
      <c r="K921" s="426" t="s">
        <v>812</v>
      </c>
    </row>
    <row r="922" spans="1:11" ht="15" x14ac:dyDescent="0.2">
      <c r="A922" s="1">
        <v>20180132</v>
      </c>
      <c r="B922" s="434" t="s">
        <v>808</v>
      </c>
      <c r="C922" s="427">
        <v>72273258474</v>
      </c>
      <c r="D922" s="427" t="s">
        <v>847</v>
      </c>
      <c r="E922" s="428">
        <v>24126.57</v>
      </c>
      <c r="F922" s="429">
        <v>43290</v>
      </c>
      <c r="G922" s="433">
        <v>2018</v>
      </c>
      <c r="H922" s="432" t="s">
        <v>1264</v>
      </c>
      <c r="I922" s="426" t="s">
        <v>1265</v>
      </c>
      <c r="J922" s="426" t="s">
        <v>1265</v>
      </c>
      <c r="K922" s="426" t="s">
        <v>812</v>
      </c>
    </row>
    <row r="923" spans="1:11" ht="15" x14ac:dyDescent="0.2">
      <c r="A923" s="1">
        <v>20180133</v>
      </c>
      <c r="B923" s="434" t="s">
        <v>808</v>
      </c>
      <c r="C923" s="427">
        <v>72533332347</v>
      </c>
      <c r="D923" s="427" t="s">
        <v>837</v>
      </c>
      <c r="E923" s="428">
        <v>36792.379999999997</v>
      </c>
      <c r="F923" s="429">
        <v>43290</v>
      </c>
      <c r="G923" s="433">
        <v>2018</v>
      </c>
      <c r="H923" s="432" t="s">
        <v>1264</v>
      </c>
      <c r="I923" s="426" t="s">
        <v>1265</v>
      </c>
      <c r="J923" s="426" t="s">
        <v>1265</v>
      </c>
      <c r="K923" s="426" t="s">
        <v>812</v>
      </c>
    </row>
    <row r="924" spans="1:11" ht="15" x14ac:dyDescent="0.2">
      <c r="A924" s="1">
        <v>20180134</v>
      </c>
      <c r="B924" s="434" t="s">
        <v>808</v>
      </c>
      <c r="C924" s="427">
        <v>72533331847</v>
      </c>
      <c r="D924" s="427" t="s">
        <v>819</v>
      </c>
      <c r="E924" s="428">
        <v>47439.51</v>
      </c>
      <c r="F924" s="429">
        <v>43290</v>
      </c>
      <c r="G924" s="433">
        <v>2018</v>
      </c>
      <c r="H924" s="432" t="s">
        <v>1267</v>
      </c>
      <c r="I924" s="426" t="s">
        <v>1268</v>
      </c>
      <c r="J924" s="426" t="s">
        <v>1268</v>
      </c>
      <c r="K924" s="426" t="s">
        <v>812</v>
      </c>
    </row>
    <row r="925" spans="1:11" ht="15" x14ac:dyDescent="0.2">
      <c r="A925" s="1">
        <v>20180135</v>
      </c>
      <c r="B925" s="434" t="s">
        <v>808</v>
      </c>
      <c r="C925" s="427">
        <v>7253333143</v>
      </c>
      <c r="D925" s="427" t="s">
        <v>813</v>
      </c>
      <c r="E925" s="428">
        <v>44737.65</v>
      </c>
      <c r="F925" s="429">
        <v>43290</v>
      </c>
      <c r="G925" s="433">
        <v>2018</v>
      </c>
      <c r="H925" s="432" t="s">
        <v>1267</v>
      </c>
      <c r="I925" s="426" t="s">
        <v>1268</v>
      </c>
      <c r="J925" s="426" t="s">
        <v>1268</v>
      </c>
      <c r="K925" s="426" t="s">
        <v>812</v>
      </c>
    </row>
    <row r="926" spans="1:11" ht="15" x14ac:dyDescent="0.2">
      <c r="A926" s="1">
        <v>20180136</v>
      </c>
      <c r="B926" s="434" t="s">
        <v>808</v>
      </c>
      <c r="C926" s="427">
        <v>625333397</v>
      </c>
      <c r="D926" s="427" t="s">
        <v>838</v>
      </c>
      <c r="E926" s="428">
        <v>72569.89</v>
      </c>
      <c r="F926" s="429">
        <v>43290</v>
      </c>
      <c r="G926" s="433">
        <v>2018</v>
      </c>
      <c r="H926" s="432" t="s">
        <v>1267</v>
      </c>
      <c r="I926" s="426" t="s">
        <v>1268</v>
      </c>
      <c r="J926" s="426" t="s">
        <v>1268</v>
      </c>
      <c r="K926" s="426" t="s">
        <v>812</v>
      </c>
    </row>
    <row r="927" spans="1:11" ht="15" x14ac:dyDescent="0.2">
      <c r="A927" s="1">
        <v>20180137</v>
      </c>
      <c r="B927" s="434" t="s">
        <v>808</v>
      </c>
      <c r="C927" s="427">
        <v>625333389</v>
      </c>
      <c r="D927" s="427" t="s">
        <v>850</v>
      </c>
      <c r="E927" s="428">
        <v>81261.55</v>
      </c>
      <c r="F927" s="429">
        <v>43290</v>
      </c>
      <c r="G927" s="433">
        <v>2018</v>
      </c>
      <c r="H927" s="432" t="s">
        <v>1267</v>
      </c>
      <c r="I927" s="426" t="s">
        <v>1268</v>
      </c>
      <c r="J927" s="426" t="s">
        <v>1268</v>
      </c>
      <c r="K927" s="426" t="s">
        <v>812</v>
      </c>
    </row>
    <row r="928" spans="1:11" ht="15" x14ac:dyDescent="0.2">
      <c r="A928" s="1">
        <v>20180138</v>
      </c>
      <c r="B928" s="426" t="s">
        <v>808</v>
      </c>
      <c r="C928" s="427">
        <v>725333322</v>
      </c>
      <c r="D928" s="427" t="s">
        <v>836</v>
      </c>
      <c r="E928" s="428">
        <v>4773.6000000000004</v>
      </c>
      <c r="F928" s="429">
        <v>43290</v>
      </c>
      <c r="G928" s="433">
        <v>2018</v>
      </c>
      <c r="H928" s="432" t="s">
        <v>1267</v>
      </c>
      <c r="I928" s="426" t="s">
        <v>1268</v>
      </c>
      <c r="J928" s="426" t="s">
        <v>1268</v>
      </c>
      <c r="K928" s="426" t="s">
        <v>812</v>
      </c>
    </row>
    <row r="929" spans="1:11" ht="15" x14ac:dyDescent="0.2">
      <c r="A929" s="1">
        <v>20180139</v>
      </c>
      <c r="B929" s="434" t="s">
        <v>288</v>
      </c>
      <c r="C929" s="427">
        <v>186145288118</v>
      </c>
      <c r="D929" s="427" t="s">
        <v>289</v>
      </c>
      <c r="E929" s="428">
        <v>39000</v>
      </c>
      <c r="F929" s="429">
        <v>43284</v>
      </c>
      <c r="G929" s="433">
        <v>2018</v>
      </c>
      <c r="H929" s="432" t="s">
        <v>1262</v>
      </c>
      <c r="I929" s="426" t="s">
        <v>1263</v>
      </c>
      <c r="J929" s="426" t="s">
        <v>1263</v>
      </c>
      <c r="K929" s="426" t="s">
        <v>69</v>
      </c>
    </row>
    <row r="930" spans="1:11" ht="15" x14ac:dyDescent="0.2">
      <c r="A930" s="1">
        <v>20180140</v>
      </c>
      <c r="B930" s="426" t="s">
        <v>808</v>
      </c>
      <c r="C930" s="427">
        <v>72533331928</v>
      </c>
      <c r="D930" s="427" t="s">
        <v>818</v>
      </c>
      <c r="E930" s="428">
        <v>48288.29</v>
      </c>
      <c r="F930" s="429">
        <v>43290</v>
      </c>
      <c r="G930" s="433">
        <v>2018</v>
      </c>
      <c r="H930" s="432" t="s">
        <v>1267</v>
      </c>
      <c r="I930" s="426" t="s">
        <v>1268</v>
      </c>
      <c r="J930" s="426" t="s">
        <v>1268</v>
      </c>
      <c r="K930" s="426" t="s">
        <v>812</v>
      </c>
    </row>
    <row r="931" spans="1:11" ht="30" x14ac:dyDescent="0.2">
      <c r="A931" s="1">
        <v>20180141</v>
      </c>
      <c r="B931" s="426" t="s">
        <v>1058</v>
      </c>
      <c r="C931" s="427">
        <v>6232213687</v>
      </c>
      <c r="D931" s="427" t="s">
        <v>40</v>
      </c>
      <c r="E931" s="428">
        <v>299976.71000000002</v>
      </c>
      <c r="F931" s="429">
        <v>43305</v>
      </c>
      <c r="G931" s="433">
        <v>2018</v>
      </c>
      <c r="H931" s="432" t="s">
        <v>1284</v>
      </c>
      <c r="I931" s="426" t="s">
        <v>1285</v>
      </c>
      <c r="J931" s="426" t="s">
        <v>1285</v>
      </c>
      <c r="K931" s="426" t="s">
        <v>82</v>
      </c>
    </row>
    <row r="932" spans="1:11" ht="30" x14ac:dyDescent="0.2">
      <c r="A932" s="1">
        <v>20180142</v>
      </c>
      <c r="B932" s="426" t="s">
        <v>1058</v>
      </c>
      <c r="C932" s="427">
        <v>6232213687</v>
      </c>
      <c r="D932" s="427" t="s">
        <v>40</v>
      </c>
      <c r="E932" s="428">
        <v>200023.29</v>
      </c>
      <c r="F932" s="429">
        <v>43305</v>
      </c>
      <c r="G932" s="433">
        <v>2018</v>
      </c>
      <c r="H932" s="432" t="s">
        <v>1288</v>
      </c>
      <c r="I932" s="426" t="s">
        <v>1289</v>
      </c>
      <c r="J932" s="426" t="s">
        <v>1289</v>
      </c>
      <c r="K932" s="426" t="s">
        <v>82</v>
      </c>
    </row>
    <row r="933" spans="1:11" ht="60" x14ac:dyDescent="0.2">
      <c r="A933" s="1">
        <v>20180143</v>
      </c>
      <c r="B933" s="426" t="s">
        <v>1195</v>
      </c>
      <c r="C933" s="427">
        <v>33872636533</v>
      </c>
      <c r="D933" s="427" t="s">
        <v>263</v>
      </c>
      <c r="E933" s="428">
        <v>40000</v>
      </c>
      <c r="F933" s="429">
        <v>43276</v>
      </c>
      <c r="G933" s="433">
        <v>2018</v>
      </c>
      <c r="H933" s="432" t="s">
        <v>1269</v>
      </c>
      <c r="I933" s="426" t="s">
        <v>1270</v>
      </c>
      <c r="J933" s="426" t="s">
        <v>1270</v>
      </c>
      <c r="K933" s="426" t="s">
        <v>1271</v>
      </c>
    </row>
    <row r="934" spans="1:11" ht="15" x14ac:dyDescent="0.2">
      <c r="A934" s="1">
        <v>20180148</v>
      </c>
      <c r="B934" s="426" t="s">
        <v>389</v>
      </c>
      <c r="C934" s="427">
        <v>131475</v>
      </c>
      <c r="D934" s="427" t="s">
        <v>390</v>
      </c>
      <c r="E934" s="428">
        <v>70000</v>
      </c>
      <c r="F934" s="429">
        <v>43315</v>
      </c>
      <c r="G934" s="433">
        <v>2018</v>
      </c>
      <c r="H934" s="432" t="s">
        <v>1310</v>
      </c>
      <c r="I934" s="426" t="s">
        <v>1311</v>
      </c>
      <c r="J934" s="426" t="s">
        <v>1311</v>
      </c>
      <c r="K934" s="426" t="s">
        <v>1312</v>
      </c>
    </row>
    <row r="935" spans="1:11" ht="15" x14ac:dyDescent="0.2">
      <c r="A935" s="1">
        <v>20180150</v>
      </c>
      <c r="B935" s="426" t="s">
        <v>996</v>
      </c>
      <c r="C935" s="427">
        <v>2391271585</v>
      </c>
      <c r="D935" s="427" t="s">
        <v>997</v>
      </c>
      <c r="E935" s="428">
        <v>25600</v>
      </c>
      <c r="F935" s="429">
        <v>43326</v>
      </c>
      <c r="G935" s="433">
        <v>2018</v>
      </c>
      <c r="H935" s="432" t="s">
        <v>1274</v>
      </c>
      <c r="I935" s="426" t="s">
        <v>1275</v>
      </c>
      <c r="J935" s="426" t="s">
        <v>1275</v>
      </c>
      <c r="K935" s="426" t="s">
        <v>1276</v>
      </c>
    </row>
    <row r="936" spans="1:11" ht="15" x14ac:dyDescent="0.2">
      <c r="A936" s="1">
        <v>20180151</v>
      </c>
      <c r="B936" s="426" t="s">
        <v>996</v>
      </c>
      <c r="C936" s="427">
        <v>2391271666</v>
      </c>
      <c r="D936" s="427" t="s">
        <v>1000</v>
      </c>
      <c r="E936" s="428">
        <v>102286.39999999999</v>
      </c>
      <c r="F936" s="429">
        <v>43326</v>
      </c>
      <c r="G936" s="433">
        <v>2018</v>
      </c>
      <c r="H936" s="432" t="s">
        <v>1274</v>
      </c>
      <c r="I936" s="426" t="s">
        <v>1275</v>
      </c>
      <c r="J936" s="426" t="s">
        <v>1275</v>
      </c>
      <c r="K936" s="426" t="s">
        <v>1276</v>
      </c>
    </row>
    <row r="937" spans="1:11" ht="30" x14ac:dyDescent="0.2">
      <c r="A937" s="1">
        <v>20180152</v>
      </c>
      <c r="B937" s="426" t="s">
        <v>1326</v>
      </c>
      <c r="C937" s="427">
        <v>152263512</v>
      </c>
      <c r="D937" s="427" t="s">
        <v>1327</v>
      </c>
      <c r="E937" s="428">
        <v>18000</v>
      </c>
      <c r="F937" s="429">
        <v>43313</v>
      </c>
      <c r="G937" s="433">
        <v>2018</v>
      </c>
      <c r="H937" s="432" t="s">
        <v>1226</v>
      </c>
      <c r="I937" s="426" t="s">
        <v>1227</v>
      </c>
      <c r="J937" s="426" t="s">
        <v>1228</v>
      </c>
      <c r="K937" s="426" t="s">
        <v>382</v>
      </c>
    </row>
    <row r="938" spans="1:11" ht="15" x14ac:dyDescent="0.2">
      <c r="A938" s="1">
        <v>20180154</v>
      </c>
      <c r="B938" s="426" t="s">
        <v>1301</v>
      </c>
      <c r="C938" s="427">
        <v>722714956</v>
      </c>
      <c r="D938" s="427" t="s">
        <v>1302</v>
      </c>
      <c r="E938" s="428">
        <v>181613.06</v>
      </c>
      <c r="F938" s="429">
        <v>43315</v>
      </c>
      <c r="G938" s="433">
        <v>2018</v>
      </c>
      <c r="H938" s="432" t="s">
        <v>1303</v>
      </c>
      <c r="I938" s="426" t="s">
        <v>1304</v>
      </c>
      <c r="J938" s="426" t="s">
        <v>1304</v>
      </c>
      <c r="K938" s="426" t="s">
        <v>1305</v>
      </c>
    </row>
    <row r="939" spans="1:11" ht="15" x14ac:dyDescent="0.2">
      <c r="A939" s="1">
        <v>20180156</v>
      </c>
      <c r="B939" s="426" t="s">
        <v>13</v>
      </c>
      <c r="C939" s="427">
        <v>3629471372</v>
      </c>
      <c r="D939" s="427" t="s">
        <v>14</v>
      </c>
      <c r="E939" s="428">
        <v>109864</v>
      </c>
      <c r="F939" s="429">
        <v>43306</v>
      </c>
      <c r="G939" s="433">
        <v>2018</v>
      </c>
      <c r="H939" s="432" t="s">
        <v>1308</v>
      </c>
      <c r="I939" s="426" t="s">
        <v>1309</v>
      </c>
      <c r="J939" s="426" t="s">
        <v>1309</v>
      </c>
      <c r="K939" s="426" t="s">
        <v>51</v>
      </c>
    </row>
    <row r="940" spans="1:11" ht="15" x14ac:dyDescent="0.2">
      <c r="A940" s="1">
        <v>20180157</v>
      </c>
      <c r="B940" s="426" t="s">
        <v>13</v>
      </c>
      <c r="C940" s="427">
        <v>567947729</v>
      </c>
      <c r="D940" s="427" t="s">
        <v>53</v>
      </c>
      <c r="E940" s="428">
        <v>28000</v>
      </c>
      <c r="F940" s="429">
        <v>43306</v>
      </c>
      <c r="G940" s="433">
        <v>2018</v>
      </c>
      <c r="H940" s="432" t="s">
        <v>1308</v>
      </c>
      <c r="I940" s="426" t="s">
        <v>1309</v>
      </c>
      <c r="J940" s="426" t="s">
        <v>1309</v>
      </c>
      <c r="K940" s="426" t="s">
        <v>51</v>
      </c>
    </row>
    <row r="941" spans="1:11" ht="15" x14ac:dyDescent="0.2">
      <c r="A941" s="1">
        <v>20180158</v>
      </c>
      <c r="B941" s="426" t="s">
        <v>13</v>
      </c>
      <c r="C941" s="427">
        <v>367947333</v>
      </c>
      <c r="D941" s="427" t="s">
        <v>54</v>
      </c>
      <c r="E941" s="428">
        <v>60636</v>
      </c>
      <c r="F941" s="429">
        <v>43306</v>
      </c>
      <c r="G941" s="433">
        <v>2018</v>
      </c>
      <c r="H941" s="432" t="s">
        <v>1308</v>
      </c>
      <c r="I941" s="426" t="s">
        <v>1309</v>
      </c>
      <c r="J941" s="426" t="s">
        <v>1309</v>
      </c>
      <c r="K941" s="426" t="s">
        <v>51</v>
      </c>
    </row>
    <row r="942" spans="1:11" ht="15" x14ac:dyDescent="0.2">
      <c r="A942" s="1">
        <v>20180159</v>
      </c>
      <c r="B942" s="426" t="s">
        <v>13</v>
      </c>
      <c r="C942" s="427">
        <v>3629471372</v>
      </c>
      <c r="D942" s="427" t="s">
        <v>14</v>
      </c>
      <c r="E942" s="428">
        <v>109864</v>
      </c>
      <c r="F942" s="429">
        <v>43306</v>
      </c>
      <c r="G942" s="433">
        <v>2018</v>
      </c>
      <c r="H942" s="432" t="s">
        <v>1306</v>
      </c>
      <c r="I942" s="426" t="s">
        <v>1307</v>
      </c>
      <c r="J942" s="426" t="s">
        <v>1307</v>
      </c>
      <c r="K942" s="426" t="s">
        <v>51</v>
      </c>
    </row>
    <row r="943" spans="1:11" ht="15" x14ac:dyDescent="0.2">
      <c r="A943" s="1">
        <v>20180160</v>
      </c>
      <c r="B943" s="426" t="s">
        <v>13</v>
      </c>
      <c r="C943" s="427">
        <v>567947729</v>
      </c>
      <c r="D943" s="427" t="s">
        <v>53</v>
      </c>
      <c r="E943" s="428">
        <v>28000</v>
      </c>
      <c r="F943" s="429">
        <v>43306</v>
      </c>
      <c r="G943" s="433">
        <v>2018</v>
      </c>
      <c r="H943" s="432" t="s">
        <v>1306</v>
      </c>
      <c r="I943" s="426" t="s">
        <v>1307</v>
      </c>
      <c r="J943" s="426" t="s">
        <v>1307</v>
      </c>
      <c r="K943" s="426" t="s">
        <v>51</v>
      </c>
    </row>
    <row r="944" spans="1:11" ht="15" x14ac:dyDescent="0.2">
      <c r="A944" s="1">
        <v>20180161</v>
      </c>
      <c r="B944" s="426" t="s">
        <v>13</v>
      </c>
      <c r="C944" s="427">
        <v>367947333</v>
      </c>
      <c r="D944" s="427" t="s">
        <v>54</v>
      </c>
      <c r="E944" s="428">
        <v>60636</v>
      </c>
      <c r="F944" s="429">
        <v>43306</v>
      </c>
      <c r="G944" s="433">
        <v>2018</v>
      </c>
      <c r="H944" s="432" t="s">
        <v>1306</v>
      </c>
      <c r="I944" s="426" t="s">
        <v>1307</v>
      </c>
      <c r="J944" s="426" t="s">
        <v>1307</v>
      </c>
      <c r="K944" s="426" t="s">
        <v>51</v>
      </c>
    </row>
    <row r="945" spans="1:11" ht="15" x14ac:dyDescent="0.2">
      <c r="A945" s="1">
        <v>20180163</v>
      </c>
      <c r="B945" s="426" t="s">
        <v>1279</v>
      </c>
      <c r="C945" s="427">
        <v>6275396217</v>
      </c>
      <c r="D945" s="427" t="s">
        <v>1280</v>
      </c>
      <c r="E945" s="428">
        <v>59400</v>
      </c>
      <c r="F945" s="429">
        <v>43315</v>
      </c>
      <c r="G945" s="433">
        <v>2018</v>
      </c>
      <c r="H945" s="432" t="s">
        <v>1011</v>
      </c>
      <c r="I945" s="426" t="s">
        <v>1012</v>
      </c>
      <c r="J945" s="426" t="s">
        <v>1012</v>
      </c>
      <c r="K945" s="426" t="s">
        <v>1013</v>
      </c>
    </row>
    <row r="946" spans="1:11" ht="15" x14ac:dyDescent="0.2">
      <c r="A946" s="1">
        <v>20180164</v>
      </c>
      <c r="B946" s="426" t="s">
        <v>1279</v>
      </c>
      <c r="C946" s="427">
        <v>6275396624</v>
      </c>
      <c r="D946" s="427" t="s">
        <v>1281</v>
      </c>
      <c r="E946" s="428">
        <v>32400</v>
      </c>
      <c r="F946" s="429">
        <v>43315</v>
      </c>
      <c r="G946" s="433">
        <v>2018</v>
      </c>
      <c r="H946" s="432" t="s">
        <v>1011</v>
      </c>
      <c r="I946" s="426" t="s">
        <v>1012</v>
      </c>
      <c r="J946" s="426" t="s">
        <v>1012</v>
      </c>
      <c r="K946" s="426" t="s">
        <v>1013</v>
      </c>
    </row>
    <row r="947" spans="1:11" ht="15" x14ac:dyDescent="0.2">
      <c r="A947" s="1">
        <v>20180165</v>
      </c>
      <c r="B947" s="426" t="s">
        <v>1279</v>
      </c>
      <c r="C947" s="427">
        <v>627539675</v>
      </c>
      <c r="D947" s="427" t="s">
        <v>1282</v>
      </c>
      <c r="E947" s="428">
        <v>21600</v>
      </c>
      <c r="F947" s="429">
        <v>43315</v>
      </c>
      <c r="G947" s="433">
        <v>2018</v>
      </c>
      <c r="H947" s="432" t="s">
        <v>1011</v>
      </c>
      <c r="I947" s="426" t="s">
        <v>1012</v>
      </c>
      <c r="J947" s="426" t="s">
        <v>1012</v>
      </c>
      <c r="K947" s="426" t="s">
        <v>1013</v>
      </c>
    </row>
    <row r="948" spans="1:11" ht="15" x14ac:dyDescent="0.2">
      <c r="A948" s="1">
        <v>20180166</v>
      </c>
      <c r="B948" s="426" t="s">
        <v>1279</v>
      </c>
      <c r="C948" s="427">
        <v>62753961795</v>
      </c>
      <c r="D948" s="427" t="s">
        <v>1283</v>
      </c>
      <c r="E948" s="428">
        <v>7719.75</v>
      </c>
      <c r="F948" s="429">
        <v>43315</v>
      </c>
      <c r="G948" s="433">
        <v>2018</v>
      </c>
      <c r="H948" s="432" t="s">
        <v>1011</v>
      </c>
      <c r="I948" s="426" t="s">
        <v>1012</v>
      </c>
      <c r="J948" s="426" t="s">
        <v>1012</v>
      </c>
      <c r="K948" s="426" t="s">
        <v>1013</v>
      </c>
    </row>
    <row r="949" spans="1:11" ht="15" x14ac:dyDescent="0.2">
      <c r="A949" s="1">
        <v>20180167</v>
      </c>
      <c r="B949" s="426" t="s">
        <v>860</v>
      </c>
      <c r="C949" s="427">
        <v>219637172</v>
      </c>
      <c r="D949" s="427" t="s">
        <v>212</v>
      </c>
      <c r="E949" s="428">
        <v>171661.62</v>
      </c>
      <c r="F949" s="429">
        <v>43346</v>
      </c>
      <c r="G949" s="433">
        <v>2018</v>
      </c>
      <c r="H949" s="432" t="s">
        <v>1277</v>
      </c>
      <c r="I949" s="426" t="s">
        <v>1278</v>
      </c>
      <c r="J949" s="426" t="s">
        <v>1278</v>
      </c>
      <c r="K949" s="426" t="s">
        <v>366</v>
      </c>
    </row>
    <row r="950" spans="1:11" ht="45" x14ac:dyDescent="0.2">
      <c r="A950" s="1">
        <v>20180168</v>
      </c>
      <c r="B950" s="426" t="s">
        <v>1328</v>
      </c>
      <c r="C950" s="427">
        <v>2738589</v>
      </c>
      <c r="D950" s="427" t="s">
        <v>1329</v>
      </c>
      <c r="E950" s="428">
        <v>11109.44</v>
      </c>
      <c r="F950" s="429">
        <v>43314</v>
      </c>
      <c r="G950" s="433">
        <v>2018</v>
      </c>
      <c r="H950" s="432" t="s">
        <v>1330</v>
      </c>
      <c r="I950" s="426" t="s">
        <v>1331</v>
      </c>
      <c r="J950" s="426" t="s">
        <v>1332</v>
      </c>
      <c r="K950" s="426" t="s">
        <v>1333</v>
      </c>
    </row>
    <row r="951" spans="1:11" ht="45" x14ac:dyDescent="0.2">
      <c r="A951" s="1">
        <v>20180169</v>
      </c>
      <c r="B951" s="426" t="s">
        <v>1328</v>
      </c>
      <c r="C951" s="427">
        <v>2738581</v>
      </c>
      <c r="D951" s="427" t="s">
        <v>1334</v>
      </c>
      <c r="E951" s="428">
        <v>13391.21</v>
      </c>
      <c r="F951" s="429">
        <v>43314</v>
      </c>
      <c r="G951" s="433">
        <v>2018</v>
      </c>
      <c r="H951" s="432" t="s">
        <v>1330</v>
      </c>
      <c r="I951" s="426" t="s">
        <v>1331</v>
      </c>
      <c r="J951" s="426" t="s">
        <v>1332</v>
      </c>
      <c r="K951" s="426" t="s">
        <v>1333</v>
      </c>
    </row>
    <row r="952" spans="1:11" ht="45" x14ac:dyDescent="0.2">
      <c r="A952" s="1">
        <v>20180170</v>
      </c>
      <c r="B952" s="426" t="s">
        <v>1328</v>
      </c>
      <c r="C952" s="427">
        <v>27385658</v>
      </c>
      <c r="D952" s="427" t="s">
        <v>1335</v>
      </c>
      <c r="E952" s="428">
        <v>12698.06</v>
      </c>
      <c r="F952" s="429">
        <v>43314</v>
      </c>
      <c r="G952" s="433">
        <v>2018</v>
      </c>
      <c r="H952" s="432" t="s">
        <v>1330</v>
      </c>
      <c r="I952" s="426" t="s">
        <v>1331</v>
      </c>
      <c r="J952" s="426" t="s">
        <v>1332</v>
      </c>
      <c r="K952" s="426" t="s">
        <v>1333</v>
      </c>
    </row>
    <row r="953" spans="1:11" ht="45" x14ac:dyDescent="0.2">
      <c r="A953" s="1">
        <v>20180171</v>
      </c>
      <c r="B953" s="426" t="s">
        <v>1328</v>
      </c>
      <c r="C953" s="427">
        <v>27385577</v>
      </c>
      <c r="D953" s="427" t="s">
        <v>1336</v>
      </c>
      <c r="E953" s="428">
        <v>13114.69</v>
      </c>
      <c r="F953" s="429">
        <v>43314</v>
      </c>
      <c r="G953" s="433">
        <v>2018</v>
      </c>
      <c r="H953" s="432" t="s">
        <v>1330</v>
      </c>
      <c r="I953" s="426" t="s">
        <v>1331</v>
      </c>
      <c r="J953" s="426" t="s">
        <v>1332</v>
      </c>
      <c r="K953" s="426" t="s">
        <v>1333</v>
      </c>
    </row>
    <row r="954" spans="1:11" ht="45" x14ac:dyDescent="0.2">
      <c r="A954" s="1">
        <v>20180172</v>
      </c>
      <c r="B954" s="426" t="s">
        <v>1328</v>
      </c>
      <c r="C954" s="427">
        <v>2738516</v>
      </c>
      <c r="D954" s="427" t="s">
        <v>1337</v>
      </c>
      <c r="E954" s="428">
        <v>4580.1899999999996</v>
      </c>
      <c r="F954" s="429">
        <v>43314</v>
      </c>
      <c r="G954" s="433">
        <v>2018</v>
      </c>
      <c r="H954" s="432" t="s">
        <v>1330</v>
      </c>
      <c r="I954" s="426" t="s">
        <v>1331</v>
      </c>
      <c r="J954" s="426" t="s">
        <v>1332</v>
      </c>
      <c r="K954" s="426" t="s">
        <v>1333</v>
      </c>
    </row>
    <row r="955" spans="1:11" ht="45" x14ac:dyDescent="0.2">
      <c r="A955" s="1">
        <v>20180173</v>
      </c>
      <c r="B955" s="426" t="s">
        <v>1328</v>
      </c>
      <c r="C955" s="427">
        <v>27385992</v>
      </c>
      <c r="D955" s="427" t="s">
        <v>1338</v>
      </c>
      <c r="E955" s="428">
        <v>11281.1</v>
      </c>
      <c r="F955" s="429">
        <v>43314</v>
      </c>
      <c r="G955" s="433">
        <v>2018</v>
      </c>
      <c r="H955" s="432" t="s">
        <v>1330</v>
      </c>
      <c r="I955" s="426" t="s">
        <v>1331</v>
      </c>
      <c r="J955" s="426" t="s">
        <v>1332</v>
      </c>
      <c r="K955" s="426" t="s">
        <v>1333</v>
      </c>
    </row>
    <row r="956" spans="1:11" ht="45" x14ac:dyDescent="0.2">
      <c r="A956" s="1">
        <v>20180174</v>
      </c>
      <c r="B956" s="426" t="s">
        <v>1328</v>
      </c>
      <c r="C956" s="427">
        <v>27385321</v>
      </c>
      <c r="D956" s="427" t="s">
        <v>1339</v>
      </c>
      <c r="E956" s="428">
        <v>5728.33</v>
      </c>
      <c r="F956" s="429">
        <v>43314</v>
      </c>
      <c r="G956" s="433">
        <v>2018</v>
      </c>
      <c r="H956" s="432" t="s">
        <v>1330</v>
      </c>
      <c r="I956" s="426" t="s">
        <v>1331</v>
      </c>
      <c r="J956" s="426" t="s">
        <v>1332</v>
      </c>
      <c r="K956" s="426" t="s">
        <v>1333</v>
      </c>
    </row>
    <row r="957" spans="1:11" ht="45" x14ac:dyDescent="0.2">
      <c r="A957" s="1">
        <v>20180175</v>
      </c>
      <c r="B957" s="426" t="s">
        <v>1328</v>
      </c>
      <c r="C957" s="427">
        <v>2738542</v>
      </c>
      <c r="D957" s="427" t="s">
        <v>1340</v>
      </c>
      <c r="E957" s="428">
        <v>12335.07</v>
      </c>
      <c r="F957" s="429">
        <v>43314</v>
      </c>
      <c r="G957" s="433">
        <v>2018</v>
      </c>
      <c r="H957" s="432" t="s">
        <v>1330</v>
      </c>
      <c r="I957" s="426" t="s">
        <v>1331</v>
      </c>
      <c r="J957" s="426" t="s">
        <v>1332</v>
      </c>
      <c r="K957" s="426" t="s">
        <v>1333</v>
      </c>
    </row>
    <row r="958" spans="1:11" ht="45" x14ac:dyDescent="0.2">
      <c r="A958" s="1">
        <v>20180176</v>
      </c>
      <c r="B958" s="426" t="s">
        <v>1328</v>
      </c>
      <c r="C958" s="427">
        <v>273851158</v>
      </c>
      <c r="D958" s="427" t="s">
        <v>1341</v>
      </c>
      <c r="E958" s="428">
        <v>4932.05</v>
      </c>
      <c r="F958" s="429">
        <v>43314</v>
      </c>
      <c r="G958" s="433">
        <v>2018</v>
      </c>
      <c r="H958" s="432" t="s">
        <v>1330</v>
      </c>
      <c r="I958" s="426" t="s">
        <v>1331</v>
      </c>
      <c r="J958" s="426" t="s">
        <v>1332</v>
      </c>
      <c r="K958" s="426" t="s">
        <v>1333</v>
      </c>
    </row>
    <row r="959" spans="1:11" ht="45" x14ac:dyDescent="0.2">
      <c r="A959" s="1">
        <v>20180177</v>
      </c>
      <c r="B959" s="426" t="s">
        <v>1328</v>
      </c>
      <c r="C959" s="427">
        <v>27385177</v>
      </c>
      <c r="D959" s="427" t="s">
        <v>1342</v>
      </c>
      <c r="E959" s="428">
        <v>8091.83</v>
      </c>
      <c r="F959" s="429">
        <v>43314</v>
      </c>
      <c r="G959" s="433">
        <v>2018</v>
      </c>
      <c r="H959" s="432" t="s">
        <v>1330</v>
      </c>
      <c r="I959" s="426" t="s">
        <v>1331</v>
      </c>
      <c r="J959" s="426" t="s">
        <v>1332</v>
      </c>
      <c r="K959" s="426" t="s">
        <v>1333</v>
      </c>
    </row>
    <row r="960" spans="1:11" ht="45" x14ac:dyDescent="0.2">
      <c r="A960" s="1">
        <v>20180178</v>
      </c>
      <c r="B960" s="426" t="s">
        <v>1328</v>
      </c>
      <c r="C960" s="427">
        <v>273851239</v>
      </c>
      <c r="D960" s="427" t="s">
        <v>1343</v>
      </c>
      <c r="E960" s="428">
        <v>4390.07</v>
      </c>
      <c r="F960" s="429">
        <v>43314</v>
      </c>
      <c r="G960" s="433">
        <v>2018</v>
      </c>
      <c r="H960" s="432" t="s">
        <v>1330</v>
      </c>
      <c r="I960" s="426" t="s">
        <v>1331</v>
      </c>
      <c r="J960" s="426" t="s">
        <v>1332</v>
      </c>
      <c r="K960" s="426" t="s">
        <v>1333</v>
      </c>
    </row>
    <row r="961" spans="1:11" ht="45" x14ac:dyDescent="0.2">
      <c r="A961" s="1">
        <v>20180179</v>
      </c>
      <c r="B961" s="426" t="s">
        <v>1328</v>
      </c>
      <c r="C961" s="427">
        <v>27385131</v>
      </c>
      <c r="D961" s="427" t="s">
        <v>1344</v>
      </c>
      <c r="E961" s="428">
        <v>3835.85</v>
      </c>
      <c r="F961" s="429">
        <v>43314</v>
      </c>
      <c r="G961" s="433">
        <v>2018</v>
      </c>
      <c r="H961" s="432" t="s">
        <v>1330</v>
      </c>
      <c r="I961" s="426" t="s">
        <v>1331</v>
      </c>
      <c r="J961" s="426" t="s">
        <v>1332</v>
      </c>
      <c r="K961" s="426" t="s">
        <v>1333</v>
      </c>
    </row>
    <row r="962" spans="1:11" ht="45" x14ac:dyDescent="0.2">
      <c r="A962" s="1">
        <v>20180180</v>
      </c>
      <c r="B962" s="426" t="s">
        <v>1328</v>
      </c>
      <c r="C962" s="427">
        <v>273851492</v>
      </c>
      <c r="D962" s="427" t="s">
        <v>1345</v>
      </c>
      <c r="E962" s="428">
        <v>11456.67</v>
      </c>
      <c r="F962" s="429">
        <v>43314</v>
      </c>
      <c r="G962" s="433">
        <v>2018</v>
      </c>
      <c r="H962" s="432" t="s">
        <v>1330</v>
      </c>
      <c r="I962" s="426" t="s">
        <v>1331</v>
      </c>
      <c r="J962" s="426" t="s">
        <v>1332</v>
      </c>
      <c r="K962" s="426" t="s">
        <v>1333</v>
      </c>
    </row>
    <row r="963" spans="1:11" ht="45" x14ac:dyDescent="0.2">
      <c r="A963" s="1">
        <v>20180181</v>
      </c>
      <c r="B963" s="426" t="s">
        <v>1328</v>
      </c>
      <c r="C963" s="427">
        <v>273851565</v>
      </c>
      <c r="D963" s="427" t="s">
        <v>1346</v>
      </c>
      <c r="E963" s="428">
        <v>4371.25</v>
      </c>
      <c r="F963" s="429">
        <v>43314</v>
      </c>
      <c r="G963" s="433">
        <v>2018</v>
      </c>
      <c r="H963" s="432" t="s">
        <v>1330</v>
      </c>
      <c r="I963" s="426" t="s">
        <v>1331</v>
      </c>
      <c r="J963" s="426" t="s">
        <v>1332</v>
      </c>
      <c r="K963" s="426" t="s">
        <v>1333</v>
      </c>
    </row>
    <row r="964" spans="1:11" ht="45" x14ac:dyDescent="0.2">
      <c r="A964" s="1">
        <v>20180182</v>
      </c>
      <c r="B964" s="426" t="s">
        <v>1328</v>
      </c>
      <c r="C964" s="427">
        <v>273851727</v>
      </c>
      <c r="D964" s="427" t="s">
        <v>1347</v>
      </c>
      <c r="E964" s="428">
        <v>7276.75</v>
      </c>
      <c r="F964" s="429">
        <v>43314</v>
      </c>
      <c r="G964" s="433">
        <v>2018</v>
      </c>
      <c r="H964" s="432" t="s">
        <v>1330</v>
      </c>
      <c r="I964" s="426" t="s">
        <v>1331</v>
      </c>
      <c r="J964" s="426" t="s">
        <v>1332</v>
      </c>
      <c r="K964" s="426" t="s">
        <v>1333</v>
      </c>
    </row>
    <row r="965" spans="1:11" ht="45" x14ac:dyDescent="0.2">
      <c r="A965" s="1">
        <v>20180183</v>
      </c>
      <c r="B965" s="426" t="s">
        <v>1328</v>
      </c>
      <c r="C965" s="427">
        <v>273851646</v>
      </c>
      <c r="D965" s="427" t="s">
        <v>1348</v>
      </c>
      <c r="E965" s="428">
        <v>13002.01</v>
      </c>
      <c r="F965" s="429">
        <v>43314</v>
      </c>
      <c r="G965" s="433">
        <v>2018</v>
      </c>
      <c r="H965" s="432" t="s">
        <v>1330</v>
      </c>
      <c r="I965" s="426" t="s">
        <v>1331</v>
      </c>
      <c r="J965" s="426" t="s">
        <v>1332</v>
      </c>
      <c r="K965" s="426" t="s">
        <v>1333</v>
      </c>
    </row>
    <row r="966" spans="1:11" ht="45" x14ac:dyDescent="0.2">
      <c r="A966" s="1">
        <v>20180184</v>
      </c>
      <c r="B966" s="426" t="s">
        <v>1328</v>
      </c>
      <c r="C966" s="427">
        <v>27385188</v>
      </c>
      <c r="D966" s="427" t="s">
        <v>1349</v>
      </c>
      <c r="E966" s="428">
        <v>10027.67</v>
      </c>
      <c r="F966" s="429">
        <v>43314</v>
      </c>
      <c r="G966" s="433">
        <v>2018</v>
      </c>
      <c r="H966" s="432" t="s">
        <v>1330</v>
      </c>
      <c r="I966" s="426" t="s">
        <v>1331</v>
      </c>
      <c r="J966" s="426" t="s">
        <v>1332</v>
      </c>
      <c r="K966" s="426" t="s">
        <v>1333</v>
      </c>
    </row>
    <row r="967" spans="1:11" ht="45" x14ac:dyDescent="0.2">
      <c r="A967" s="1">
        <v>20180185</v>
      </c>
      <c r="B967" s="426" t="s">
        <v>1328</v>
      </c>
      <c r="C967" s="427">
        <v>273852553</v>
      </c>
      <c r="D967" s="427" t="s">
        <v>1350</v>
      </c>
      <c r="E967" s="428">
        <v>10383.549999999999</v>
      </c>
      <c r="F967" s="429">
        <v>43314</v>
      </c>
      <c r="G967" s="433">
        <v>2018</v>
      </c>
      <c r="H967" s="432" t="s">
        <v>1330</v>
      </c>
      <c r="I967" s="426" t="s">
        <v>1331</v>
      </c>
      <c r="J967" s="426" t="s">
        <v>1332</v>
      </c>
      <c r="K967" s="426" t="s">
        <v>1333</v>
      </c>
    </row>
    <row r="968" spans="1:11" ht="45" x14ac:dyDescent="0.2">
      <c r="A968" s="1">
        <v>20180186</v>
      </c>
      <c r="B968" s="426" t="s">
        <v>1328</v>
      </c>
      <c r="C968" s="427">
        <v>27385265</v>
      </c>
      <c r="D968" s="427" t="s">
        <v>1351</v>
      </c>
      <c r="E968" s="428">
        <v>7999.13</v>
      </c>
      <c r="F968" s="429">
        <v>43314</v>
      </c>
      <c r="G968" s="433">
        <v>2018</v>
      </c>
      <c r="H968" s="432" t="s">
        <v>1330</v>
      </c>
      <c r="I968" s="426" t="s">
        <v>1331</v>
      </c>
      <c r="J968" s="426" t="s">
        <v>1332</v>
      </c>
      <c r="K968" s="426" t="s">
        <v>1333</v>
      </c>
    </row>
    <row r="969" spans="1:11" ht="45" x14ac:dyDescent="0.2">
      <c r="A969" s="1">
        <v>20180187</v>
      </c>
      <c r="B969" s="426" t="s">
        <v>1328</v>
      </c>
      <c r="C969" s="427">
        <v>273852227</v>
      </c>
      <c r="D969" s="427" t="s">
        <v>1352</v>
      </c>
      <c r="E969" s="428">
        <v>1620.87</v>
      </c>
      <c r="F969" s="429">
        <v>43314</v>
      </c>
      <c r="G969" s="433">
        <v>2018</v>
      </c>
      <c r="H969" s="432" t="s">
        <v>1330</v>
      </c>
      <c r="I969" s="426" t="s">
        <v>1331</v>
      </c>
      <c r="J969" s="426" t="s">
        <v>1332</v>
      </c>
      <c r="K969" s="426" t="s">
        <v>1333</v>
      </c>
    </row>
    <row r="970" spans="1:11" ht="45" x14ac:dyDescent="0.2">
      <c r="A970" s="1">
        <v>20180188</v>
      </c>
      <c r="B970" s="426" t="s">
        <v>1328</v>
      </c>
      <c r="C970" s="427">
        <v>273852715</v>
      </c>
      <c r="D970" s="427" t="s">
        <v>1353</v>
      </c>
      <c r="E970" s="428">
        <v>4564.29</v>
      </c>
      <c r="F970" s="429">
        <v>43314</v>
      </c>
      <c r="G970" s="433">
        <v>2018</v>
      </c>
      <c r="H970" s="432" t="s">
        <v>1330</v>
      </c>
      <c r="I970" s="426" t="s">
        <v>1331</v>
      </c>
      <c r="J970" s="426" t="s">
        <v>1332</v>
      </c>
      <c r="K970" s="426" t="s">
        <v>1333</v>
      </c>
    </row>
    <row r="971" spans="1:11" ht="45" x14ac:dyDescent="0.2">
      <c r="A971" s="1">
        <v>20180189</v>
      </c>
      <c r="B971" s="426" t="s">
        <v>1328</v>
      </c>
      <c r="C971" s="427">
        <v>273852146</v>
      </c>
      <c r="D971" s="427" t="s">
        <v>1354</v>
      </c>
      <c r="E971" s="428">
        <v>1670.1</v>
      </c>
      <c r="F971" s="429">
        <v>43314</v>
      </c>
      <c r="G971" s="433">
        <v>2018</v>
      </c>
      <c r="H971" s="432" t="s">
        <v>1330</v>
      </c>
      <c r="I971" s="426" t="s">
        <v>1331</v>
      </c>
      <c r="J971" s="426" t="s">
        <v>1332</v>
      </c>
      <c r="K971" s="426" t="s">
        <v>1333</v>
      </c>
    </row>
    <row r="972" spans="1:11" ht="45" x14ac:dyDescent="0.2">
      <c r="A972" s="1">
        <v>20180190</v>
      </c>
      <c r="B972" s="426" t="s">
        <v>1328</v>
      </c>
      <c r="C972" s="427">
        <v>273852634</v>
      </c>
      <c r="D972" s="427" t="s">
        <v>1355</v>
      </c>
      <c r="E972" s="428">
        <v>5717.73</v>
      </c>
      <c r="F972" s="429">
        <v>43314</v>
      </c>
      <c r="G972" s="433">
        <v>2018</v>
      </c>
      <c r="H972" s="432" t="s">
        <v>1330</v>
      </c>
      <c r="I972" s="426" t="s">
        <v>1331</v>
      </c>
      <c r="J972" s="426" t="s">
        <v>1332</v>
      </c>
      <c r="K972" s="426" t="s">
        <v>1333</v>
      </c>
    </row>
    <row r="973" spans="1:11" ht="45" x14ac:dyDescent="0.2">
      <c r="A973" s="1">
        <v>20180191</v>
      </c>
      <c r="B973" s="426" t="s">
        <v>1328</v>
      </c>
      <c r="C973" s="427">
        <v>273852979</v>
      </c>
      <c r="D973" s="427" t="s">
        <v>1356</v>
      </c>
      <c r="E973" s="428">
        <v>14696.5</v>
      </c>
      <c r="F973" s="429">
        <v>43314</v>
      </c>
      <c r="G973" s="433">
        <v>2018</v>
      </c>
      <c r="H973" s="432" t="s">
        <v>1330</v>
      </c>
      <c r="I973" s="426" t="s">
        <v>1331</v>
      </c>
      <c r="J973" s="426" t="s">
        <v>1332</v>
      </c>
      <c r="K973" s="426" t="s">
        <v>1333</v>
      </c>
    </row>
    <row r="974" spans="1:11" ht="45" x14ac:dyDescent="0.2">
      <c r="A974" s="1">
        <v>20180192</v>
      </c>
      <c r="B974" s="426" t="s">
        <v>1328</v>
      </c>
      <c r="C974" s="427">
        <v>27385353</v>
      </c>
      <c r="D974" s="427" t="s">
        <v>1357</v>
      </c>
      <c r="E974" s="428">
        <v>30012.43</v>
      </c>
      <c r="F974" s="429">
        <v>43314</v>
      </c>
      <c r="G974" s="433">
        <v>2018</v>
      </c>
      <c r="H974" s="432" t="s">
        <v>1330</v>
      </c>
      <c r="I974" s="426" t="s">
        <v>1331</v>
      </c>
      <c r="J974" s="426" t="s">
        <v>1332</v>
      </c>
      <c r="K974" s="426" t="s">
        <v>1333</v>
      </c>
    </row>
    <row r="975" spans="1:11" ht="45" x14ac:dyDescent="0.2">
      <c r="A975" s="1">
        <v>20180193</v>
      </c>
      <c r="B975" s="426" t="s">
        <v>1328</v>
      </c>
      <c r="C975" s="427">
        <v>273853134</v>
      </c>
      <c r="D975" s="427" t="s">
        <v>1358</v>
      </c>
      <c r="E975" s="428">
        <v>22927.01</v>
      </c>
      <c r="F975" s="429">
        <v>43314</v>
      </c>
      <c r="G975" s="433">
        <v>2018</v>
      </c>
      <c r="H975" s="432" t="s">
        <v>1330</v>
      </c>
      <c r="I975" s="426" t="s">
        <v>1331</v>
      </c>
      <c r="J975" s="426" t="s">
        <v>1332</v>
      </c>
      <c r="K975" s="426" t="s">
        <v>1333</v>
      </c>
    </row>
    <row r="976" spans="1:11" ht="45" x14ac:dyDescent="0.2">
      <c r="A976" s="1">
        <v>20180194</v>
      </c>
      <c r="B976" s="426" t="s">
        <v>1328</v>
      </c>
      <c r="C976" s="427">
        <v>273853215</v>
      </c>
      <c r="D976" s="427" t="s">
        <v>1359</v>
      </c>
      <c r="E976" s="428">
        <v>23821.66</v>
      </c>
      <c r="F976" s="429">
        <v>43314</v>
      </c>
      <c r="G976" s="433">
        <v>2018</v>
      </c>
      <c r="H976" s="432" t="s">
        <v>1330</v>
      </c>
      <c r="I976" s="426" t="s">
        <v>1331</v>
      </c>
      <c r="J976" s="426" t="s">
        <v>1332</v>
      </c>
      <c r="K976" s="426" t="s">
        <v>1333</v>
      </c>
    </row>
    <row r="977" spans="1:11" ht="15" x14ac:dyDescent="0.2">
      <c r="A977" s="1">
        <v>20180195</v>
      </c>
      <c r="B977" s="426" t="s">
        <v>922</v>
      </c>
      <c r="C977" s="427" t="s">
        <v>1317</v>
      </c>
      <c r="D977" s="427" t="s">
        <v>923</v>
      </c>
      <c r="E977" s="428">
        <v>36000</v>
      </c>
      <c r="F977" s="429">
        <v>43346</v>
      </c>
      <c r="G977" s="433">
        <v>2018</v>
      </c>
      <c r="H977" s="432" t="s">
        <v>1318</v>
      </c>
      <c r="I977" s="426" t="s">
        <v>1319</v>
      </c>
      <c r="J977" s="426" t="s">
        <v>1319</v>
      </c>
      <c r="K977" s="426" t="s">
        <v>926</v>
      </c>
    </row>
    <row r="978" spans="1:11" ht="15" x14ac:dyDescent="0.2">
      <c r="A978" s="1">
        <v>20180196</v>
      </c>
      <c r="B978" s="426" t="s">
        <v>929</v>
      </c>
      <c r="C978" s="427">
        <v>7131429712</v>
      </c>
      <c r="D978" s="427" t="s">
        <v>930</v>
      </c>
      <c r="E978" s="428">
        <v>15000</v>
      </c>
      <c r="F978" s="429">
        <v>43346</v>
      </c>
      <c r="G978" s="433">
        <v>2018</v>
      </c>
      <c r="H978" s="432" t="s">
        <v>1318</v>
      </c>
      <c r="I978" s="426" t="s">
        <v>1319</v>
      </c>
      <c r="J978" s="426" t="s">
        <v>1319</v>
      </c>
      <c r="K978" s="426" t="s">
        <v>926</v>
      </c>
    </row>
    <row r="979" spans="1:11" ht="30" x14ac:dyDescent="0.2">
      <c r="A979" s="1">
        <v>20180197</v>
      </c>
      <c r="B979" s="426" t="s">
        <v>1436</v>
      </c>
      <c r="C979" s="427">
        <v>5691366985</v>
      </c>
      <c r="D979" s="427" t="s">
        <v>1437</v>
      </c>
      <c r="E979" s="428">
        <v>3825</v>
      </c>
      <c r="F979" s="429">
        <v>43494</v>
      </c>
      <c r="G979" s="433">
        <v>2019</v>
      </c>
      <c r="H979" s="432" t="s">
        <v>1434</v>
      </c>
      <c r="I979" s="426" t="s">
        <v>1435</v>
      </c>
      <c r="J979" s="426" t="s">
        <v>1435</v>
      </c>
      <c r="K979" s="426" t="s">
        <v>624</v>
      </c>
    </row>
    <row r="980" spans="1:11" ht="15" x14ac:dyDescent="0.2">
      <c r="A980" s="1">
        <v>20180199</v>
      </c>
      <c r="B980" s="426" t="s">
        <v>1313</v>
      </c>
      <c r="C980" s="427">
        <v>48127561854</v>
      </c>
      <c r="D980" s="427" t="s">
        <v>410</v>
      </c>
      <c r="E980" s="428">
        <v>126950.71</v>
      </c>
      <c r="F980" s="429">
        <v>43322</v>
      </c>
      <c r="G980" s="433">
        <v>2018</v>
      </c>
      <c r="H980" s="432" t="s">
        <v>1314</v>
      </c>
      <c r="I980" s="426" t="s">
        <v>1315</v>
      </c>
      <c r="J980" s="426" t="s">
        <v>1315</v>
      </c>
      <c r="K980" s="426" t="s">
        <v>1316</v>
      </c>
    </row>
    <row r="981" spans="1:11" ht="45" x14ac:dyDescent="0.2">
      <c r="A981" s="1">
        <v>20180202</v>
      </c>
      <c r="B981" s="426" t="s">
        <v>860</v>
      </c>
      <c r="C981" s="427">
        <v>2196371649</v>
      </c>
      <c r="D981" s="427" t="s">
        <v>211</v>
      </c>
      <c r="E981" s="428">
        <v>283405.46999999997</v>
      </c>
      <c r="F981" s="429">
        <v>43346</v>
      </c>
      <c r="G981" s="433">
        <v>2018</v>
      </c>
      <c r="H981" s="432" t="s">
        <v>1290</v>
      </c>
      <c r="I981" s="426" t="s">
        <v>1291</v>
      </c>
      <c r="J981" s="426" t="s">
        <v>1292</v>
      </c>
      <c r="K981" s="426" t="s">
        <v>162</v>
      </c>
    </row>
    <row r="982" spans="1:11" ht="45" x14ac:dyDescent="0.2">
      <c r="A982" s="1">
        <v>20180203</v>
      </c>
      <c r="B982" s="426" t="s">
        <v>860</v>
      </c>
      <c r="C982" s="427">
        <v>2196371568</v>
      </c>
      <c r="D982" s="427" t="s">
        <v>317</v>
      </c>
      <c r="E982" s="428">
        <v>288311</v>
      </c>
      <c r="F982" s="429">
        <v>43346</v>
      </c>
      <c r="G982" s="433">
        <v>2018</v>
      </c>
      <c r="H982" s="432" t="s">
        <v>1286</v>
      </c>
      <c r="I982" s="426" t="s">
        <v>1287</v>
      </c>
      <c r="J982" s="426" t="s">
        <v>1287</v>
      </c>
      <c r="K982" s="426" t="s">
        <v>162</v>
      </c>
    </row>
    <row r="983" spans="1:11" ht="15" x14ac:dyDescent="0.2">
      <c r="A983" s="1">
        <v>20180204</v>
      </c>
      <c r="B983" s="426" t="s">
        <v>13</v>
      </c>
      <c r="C983" s="427">
        <v>367947333</v>
      </c>
      <c r="D983" s="427" t="s">
        <v>54</v>
      </c>
      <c r="E983" s="428">
        <v>150392.10999999999</v>
      </c>
      <c r="F983" s="429">
        <v>43346</v>
      </c>
      <c r="G983" s="433">
        <v>2018</v>
      </c>
      <c r="H983" s="432" t="s">
        <v>1360</v>
      </c>
      <c r="I983" s="426" t="s">
        <v>1361</v>
      </c>
      <c r="J983" s="426" t="s">
        <v>1361</v>
      </c>
      <c r="K983" s="426" t="s">
        <v>1003</v>
      </c>
    </row>
    <row r="984" spans="1:11" ht="15" x14ac:dyDescent="0.2">
      <c r="A984" s="1">
        <v>20180205</v>
      </c>
      <c r="B984" s="426" t="s">
        <v>13</v>
      </c>
      <c r="C984" s="427">
        <v>567947729</v>
      </c>
      <c r="D984" s="427" t="s">
        <v>53</v>
      </c>
      <c r="E984" s="428">
        <v>37598.03</v>
      </c>
      <c r="F984" s="429">
        <v>43346</v>
      </c>
      <c r="G984" s="433">
        <v>2018</v>
      </c>
      <c r="H984" s="432" t="s">
        <v>1360</v>
      </c>
      <c r="I984" s="426" t="s">
        <v>1361</v>
      </c>
      <c r="J984" s="426" t="s">
        <v>1361</v>
      </c>
      <c r="K984" s="426" t="s">
        <v>1003</v>
      </c>
    </row>
    <row r="985" spans="1:11" ht="15" x14ac:dyDescent="0.2">
      <c r="A985" s="1">
        <v>20180206</v>
      </c>
      <c r="B985" s="426" t="s">
        <v>1320</v>
      </c>
      <c r="C985" s="427" t="s">
        <v>1034</v>
      </c>
      <c r="D985" s="427" t="s">
        <v>1035</v>
      </c>
      <c r="E985" s="428">
        <v>6000</v>
      </c>
      <c r="F985" s="429">
        <v>43361</v>
      </c>
      <c r="G985" s="433">
        <v>2018</v>
      </c>
      <c r="H985" s="432" t="s">
        <v>1318</v>
      </c>
      <c r="I985" s="426" t="s">
        <v>1319</v>
      </c>
      <c r="J985" s="426" t="s">
        <v>1319</v>
      </c>
      <c r="K985" s="426" t="s">
        <v>926</v>
      </c>
    </row>
    <row r="986" spans="1:11" ht="15" x14ac:dyDescent="0.2">
      <c r="A986" s="1">
        <v>20180207</v>
      </c>
      <c r="B986" s="426" t="s">
        <v>1320</v>
      </c>
      <c r="C986" s="427">
        <v>52123978337</v>
      </c>
      <c r="D986" s="427" t="s">
        <v>1321</v>
      </c>
      <c r="E986" s="428">
        <v>6000</v>
      </c>
      <c r="F986" s="429">
        <v>43361</v>
      </c>
      <c r="G986" s="433">
        <v>2018</v>
      </c>
      <c r="H986" s="432" t="s">
        <v>1318</v>
      </c>
      <c r="I986" s="426" t="s">
        <v>1319</v>
      </c>
      <c r="J986" s="426" t="s">
        <v>1319</v>
      </c>
      <c r="K986" s="426" t="s">
        <v>926</v>
      </c>
    </row>
    <row r="987" spans="1:11" ht="15" x14ac:dyDescent="0.2">
      <c r="A987" s="1">
        <v>20180208</v>
      </c>
      <c r="B987" s="426" t="s">
        <v>1320</v>
      </c>
      <c r="C987" s="427">
        <v>69923978471</v>
      </c>
      <c r="D987" s="427" t="s">
        <v>1322</v>
      </c>
      <c r="E987" s="428">
        <v>3000</v>
      </c>
      <c r="F987" s="429">
        <v>43361</v>
      </c>
      <c r="G987" s="433">
        <v>2018</v>
      </c>
      <c r="H987" s="432" t="s">
        <v>1318</v>
      </c>
      <c r="I987" s="426" t="s">
        <v>1319</v>
      </c>
      <c r="J987" s="426" t="s">
        <v>1319</v>
      </c>
      <c r="K987" s="426" t="s">
        <v>926</v>
      </c>
    </row>
    <row r="988" spans="1:11" ht="15" x14ac:dyDescent="0.2">
      <c r="A988" s="1">
        <v>20180209</v>
      </c>
      <c r="B988" s="426" t="s">
        <v>13</v>
      </c>
      <c r="C988" s="427">
        <v>367947333</v>
      </c>
      <c r="D988" s="427" t="s">
        <v>54</v>
      </c>
      <c r="E988" s="428">
        <v>141401.97</v>
      </c>
      <c r="F988" s="429">
        <v>43346</v>
      </c>
      <c r="G988" s="433">
        <v>2018</v>
      </c>
      <c r="H988" s="432" t="s">
        <v>1362</v>
      </c>
      <c r="I988" s="426" t="s">
        <v>1363</v>
      </c>
      <c r="J988" s="426" t="s">
        <v>1363</v>
      </c>
      <c r="K988" s="426" t="s">
        <v>150</v>
      </c>
    </row>
    <row r="989" spans="1:11" ht="15" x14ac:dyDescent="0.2">
      <c r="A989" s="1">
        <v>20180210</v>
      </c>
      <c r="B989" s="426" t="s">
        <v>13</v>
      </c>
      <c r="C989" s="427">
        <v>567947729</v>
      </c>
      <c r="D989" s="427" t="s">
        <v>53</v>
      </c>
      <c r="E989" s="428">
        <v>37598.03</v>
      </c>
      <c r="F989" s="429">
        <v>43346</v>
      </c>
      <c r="G989" s="433">
        <v>2018</v>
      </c>
      <c r="H989" s="432" t="s">
        <v>1362</v>
      </c>
      <c r="I989" s="426" t="s">
        <v>1363</v>
      </c>
      <c r="J989" s="426" t="s">
        <v>1363</v>
      </c>
      <c r="K989" s="426" t="s">
        <v>150</v>
      </c>
    </row>
    <row r="990" spans="1:11" ht="15" x14ac:dyDescent="0.2">
      <c r="A990" s="1">
        <v>20180211</v>
      </c>
      <c r="B990" s="426" t="s">
        <v>1323</v>
      </c>
      <c r="C990" s="427">
        <v>713199652317</v>
      </c>
      <c r="D990" s="427" t="s">
        <v>1324</v>
      </c>
      <c r="E990" s="428">
        <v>8000</v>
      </c>
      <c r="F990" s="429">
        <v>43362</v>
      </c>
      <c r="G990" s="433">
        <v>2018</v>
      </c>
      <c r="H990" s="432" t="s">
        <v>1318</v>
      </c>
      <c r="I990" s="426" t="s">
        <v>1319</v>
      </c>
      <c r="J990" s="426" t="s">
        <v>1319</v>
      </c>
      <c r="K990" s="426" t="s">
        <v>926</v>
      </c>
    </row>
    <row r="991" spans="1:11" ht="15" x14ac:dyDescent="0.2">
      <c r="A991" s="1">
        <v>20180212</v>
      </c>
      <c r="B991" s="426" t="s">
        <v>1323</v>
      </c>
      <c r="C991" s="427">
        <v>71319965274</v>
      </c>
      <c r="D991" s="427" t="s">
        <v>1325</v>
      </c>
      <c r="E991" s="428">
        <v>13000</v>
      </c>
      <c r="F991" s="429">
        <v>43362</v>
      </c>
      <c r="G991" s="433">
        <v>2018</v>
      </c>
      <c r="H991" s="432" t="s">
        <v>1318</v>
      </c>
      <c r="I991" s="426" t="s">
        <v>1319</v>
      </c>
      <c r="J991" s="426" t="s">
        <v>1319</v>
      </c>
      <c r="K991" s="426" t="s">
        <v>926</v>
      </c>
    </row>
    <row r="992" spans="1:11" ht="15" x14ac:dyDescent="0.2">
      <c r="A992" s="1">
        <v>20180213</v>
      </c>
      <c r="B992" s="426" t="s">
        <v>552</v>
      </c>
      <c r="C992" s="427">
        <v>678679962</v>
      </c>
      <c r="D992" s="427" t="s">
        <v>554</v>
      </c>
      <c r="E992" s="428">
        <v>4534.57</v>
      </c>
      <c r="F992" s="429">
        <v>43361</v>
      </c>
      <c r="G992" s="433">
        <v>2018</v>
      </c>
      <c r="H992" s="432" t="s">
        <v>1293</v>
      </c>
      <c r="I992" s="426" t="s">
        <v>1294</v>
      </c>
      <c r="J992" s="426" t="s">
        <v>1294</v>
      </c>
      <c r="K992" s="426" t="s">
        <v>1295</v>
      </c>
    </row>
    <row r="993" spans="1:11" ht="15" x14ac:dyDescent="0.2">
      <c r="A993" s="1">
        <v>20180214</v>
      </c>
      <c r="B993" s="426" t="s">
        <v>552</v>
      </c>
      <c r="C993" s="427">
        <v>6786799224</v>
      </c>
      <c r="D993" s="427" t="s">
        <v>558</v>
      </c>
      <c r="E993" s="428">
        <v>4128.3599999999997</v>
      </c>
      <c r="F993" s="429">
        <v>43361</v>
      </c>
      <c r="G993" s="433">
        <v>2018</v>
      </c>
      <c r="H993" s="432" t="s">
        <v>1293</v>
      </c>
      <c r="I993" s="426" t="s">
        <v>1294</v>
      </c>
      <c r="J993" s="426" t="s">
        <v>1294</v>
      </c>
      <c r="K993" s="426" t="s">
        <v>1295</v>
      </c>
    </row>
    <row r="994" spans="1:11" ht="15" x14ac:dyDescent="0.2">
      <c r="A994" s="1">
        <v>20180215</v>
      </c>
      <c r="B994" s="426" t="s">
        <v>552</v>
      </c>
      <c r="C994" s="427">
        <v>678679935</v>
      </c>
      <c r="D994" s="427" t="s">
        <v>558</v>
      </c>
      <c r="E994" s="428">
        <v>3222.18</v>
      </c>
      <c r="F994" s="429">
        <v>43361</v>
      </c>
      <c r="G994" s="433">
        <v>2018</v>
      </c>
      <c r="H994" s="432" t="s">
        <v>1293</v>
      </c>
      <c r="I994" s="426" t="s">
        <v>1294</v>
      </c>
      <c r="J994" s="426" t="s">
        <v>1294</v>
      </c>
      <c r="K994" s="426" t="s">
        <v>1295</v>
      </c>
    </row>
    <row r="995" spans="1:11" ht="15" x14ac:dyDescent="0.2">
      <c r="A995" s="1">
        <v>20180216</v>
      </c>
      <c r="B995" s="426" t="s">
        <v>564</v>
      </c>
      <c r="C995" s="427">
        <v>6786799976</v>
      </c>
      <c r="D995" s="427" t="s">
        <v>558</v>
      </c>
      <c r="E995" s="428">
        <v>5189.6000000000004</v>
      </c>
      <c r="F995" s="429">
        <v>43361</v>
      </c>
      <c r="G995" s="433">
        <v>2018</v>
      </c>
      <c r="H995" s="432" t="s">
        <v>1293</v>
      </c>
      <c r="I995" s="426" t="s">
        <v>1294</v>
      </c>
      <c r="J995" s="426" t="s">
        <v>1294</v>
      </c>
      <c r="K995" s="426" t="s">
        <v>1295</v>
      </c>
    </row>
    <row r="996" spans="1:11" ht="15" x14ac:dyDescent="0.2">
      <c r="A996" s="1">
        <v>20180217</v>
      </c>
      <c r="B996" s="426" t="s">
        <v>552</v>
      </c>
      <c r="C996" s="427">
        <v>6786799895</v>
      </c>
      <c r="D996" s="427" t="s">
        <v>1296</v>
      </c>
      <c r="E996" s="428">
        <v>2925.3</v>
      </c>
      <c r="F996" s="429">
        <v>43361</v>
      </c>
      <c r="G996" s="433">
        <v>2018</v>
      </c>
      <c r="H996" s="432" t="s">
        <v>1293</v>
      </c>
      <c r="I996" s="426" t="s">
        <v>1294</v>
      </c>
      <c r="J996" s="426" t="s">
        <v>1294</v>
      </c>
      <c r="K996" s="426" t="s">
        <v>1295</v>
      </c>
    </row>
    <row r="997" spans="1:11" ht="15" x14ac:dyDescent="0.2">
      <c r="A997" s="1">
        <v>20180219</v>
      </c>
      <c r="B997" s="426" t="s">
        <v>860</v>
      </c>
      <c r="C997" s="427">
        <v>219637172</v>
      </c>
      <c r="D997" s="427" t="s">
        <v>212</v>
      </c>
      <c r="E997" s="428">
        <v>281009.63</v>
      </c>
      <c r="F997" s="429">
        <v>43403</v>
      </c>
      <c r="G997" s="433">
        <v>2018</v>
      </c>
      <c r="H997" s="432" t="s">
        <v>1373</v>
      </c>
      <c r="I997" s="426" t="s">
        <v>1374</v>
      </c>
      <c r="J997" s="426" t="s">
        <v>1374</v>
      </c>
      <c r="K997" s="426" t="s">
        <v>74</v>
      </c>
    </row>
    <row r="998" spans="1:11" ht="30" x14ac:dyDescent="0.2">
      <c r="A998" s="1">
        <v>20180224</v>
      </c>
      <c r="B998" s="426" t="s">
        <v>1367</v>
      </c>
      <c r="C998" s="427">
        <v>367228673</v>
      </c>
      <c r="D998" s="427" t="s">
        <v>1368</v>
      </c>
      <c r="E998" s="428">
        <v>11526.79</v>
      </c>
      <c r="F998" s="429">
        <v>43404</v>
      </c>
      <c r="G998" s="433">
        <v>2018</v>
      </c>
      <c r="H998" s="432" t="s">
        <v>1258</v>
      </c>
      <c r="I998" s="426" t="s">
        <v>1259</v>
      </c>
      <c r="J998" s="426" t="s">
        <v>1259</v>
      </c>
      <c r="K998" s="426" t="s">
        <v>1174</v>
      </c>
    </row>
    <row r="999" spans="1:11" ht="30" x14ac:dyDescent="0.2">
      <c r="A999" s="1">
        <v>20180225</v>
      </c>
      <c r="B999" s="426" t="s">
        <v>1297</v>
      </c>
      <c r="C999" s="427">
        <v>25113194625</v>
      </c>
      <c r="D999" s="427" t="s">
        <v>1298</v>
      </c>
      <c r="E999" s="428">
        <v>123939.09</v>
      </c>
      <c r="F999" s="429">
        <v>43362</v>
      </c>
      <c r="G999" s="433">
        <v>2018</v>
      </c>
      <c r="H999" s="432" t="s">
        <v>1299</v>
      </c>
      <c r="I999" s="426" t="s">
        <v>1300</v>
      </c>
      <c r="J999" s="426" t="s">
        <v>1300</v>
      </c>
      <c r="K999" s="426" t="s">
        <v>460</v>
      </c>
    </row>
    <row r="1000" spans="1:11" ht="15" x14ac:dyDescent="0.2">
      <c r="A1000" s="1">
        <v>20180226</v>
      </c>
      <c r="B1000" s="426" t="s">
        <v>860</v>
      </c>
      <c r="C1000" s="427">
        <v>21963717</v>
      </c>
      <c r="D1000" s="427" t="s">
        <v>892</v>
      </c>
      <c r="E1000" s="428">
        <v>299794.89</v>
      </c>
      <c r="F1000" s="429">
        <v>43403</v>
      </c>
      <c r="G1000" s="433">
        <v>2018</v>
      </c>
      <c r="H1000" s="432" t="s">
        <v>1377</v>
      </c>
      <c r="I1000" s="426" t="s">
        <v>1378</v>
      </c>
      <c r="J1000" s="426" t="s">
        <v>1378</v>
      </c>
      <c r="K1000" s="426" t="s">
        <v>202</v>
      </c>
    </row>
    <row r="1001" spans="1:11" ht="30" x14ac:dyDescent="0.2">
      <c r="A1001" s="1">
        <v>20180227</v>
      </c>
      <c r="B1001" s="426" t="s">
        <v>739</v>
      </c>
      <c r="C1001" s="427">
        <v>3674716758</v>
      </c>
      <c r="D1001" s="427" t="s">
        <v>740</v>
      </c>
      <c r="E1001" s="428">
        <v>40000</v>
      </c>
      <c r="F1001" s="429">
        <v>43404</v>
      </c>
      <c r="G1001" s="433">
        <v>2018</v>
      </c>
      <c r="H1001" s="432" t="s">
        <v>1258</v>
      </c>
      <c r="I1001" s="426" t="s">
        <v>1259</v>
      </c>
      <c r="J1001" s="426" t="s">
        <v>1259</v>
      </c>
      <c r="K1001" s="426" t="s">
        <v>1174</v>
      </c>
    </row>
    <row r="1002" spans="1:11" ht="30" x14ac:dyDescent="0.2">
      <c r="A1002" s="1">
        <v>20180230</v>
      </c>
      <c r="B1002" s="426" t="s">
        <v>860</v>
      </c>
      <c r="C1002" s="427">
        <v>2196371568</v>
      </c>
      <c r="D1002" s="427" t="s">
        <v>317</v>
      </c>
      <c r="E1002" s="428">
        <v>99976.62</v>
      </c>
      <c r="F1002" s="429">
        <v>43403</v>
      </c>
      <c r="G1002" s="433">
        <v>2018</v>
      </c>
      <c r="H1002" s="432" t="s">
        <v>1288</v>
      </c>
      <c r="I1002" s="426" t="s">
        <v>1289</v>
      </c>
      <c r="J1002" s="426" t="s">
        <v>1289</v>
      </c>
      <c r="K1002" s="426" t="s">
        <v>82</v>
      </c>
    </row>
    <row r="1003" spans="1:11" ht="15" x14ac:dyDescent="0.2">
      <c r="A1003" s="1">
        <v>20180231</v>
      </c>
      <c r="B1003" s="426" t="s">
        <v>860</v>
      </c>
      <c r="C1003" s="427">
        <v>21963717</v>
      </c>
      <c r="D1003" s="427" t="s">
        <v>892</v>
      </c>
      <c r="E1003" s="428">
        <v>299538.28000000003</v>
      </c>
      <c r="F1003" s="429">
        <v>43403</v>
      </c>
      <c r="G1003" s="433">
        <v>2018</v>
      </c>
      <c r="H1003" s="432" t="s">
        <v>1375</v>
      </c>
      <c r="I1003" s="426" t="s">
        <v>1376</v>
      </c>
      <c r="J1003" s="426" t="s">
        <v>1376</v>
      </c>
      <c r="K1003" s="426" t="s">
        <v>812</v>
      </c>
    </row>
    <row r="1004" spans="1:11" ht="30" x14ac:dyDescent="0.2">
      <c r="A1004" s="1">
        <v>20180233</v>
      </c>
      <c r="B1004" s="426" t="s">
        <v>78</v>
      </c>
      <c r="C1004" s="427">
        <v>626275973</v>
      </c>
      <c r="D1004" s="427" t="s">
        <v>79</v>
      </c>
      <c r="E1004" s="428">
        <v>40000</v>
      </c>
      <c r="F1004" s="429">
        <v>43395</v>
      </c>
      <c r="G1004" s="433">
        <v>2018</v>
      </c>
      <c r="H1004" s="432" t="s">
        <v>1379</v>
      </c>
      <c r="I1004" s="426" t="s">
        <v>1380</v>
      </c>
      <c r="J1004" s="426" t="s">
        <v>1381</v>
      </c>
      <c r="K1004" s="426" t="s">
        <v>1382</v>
      </c>
    </row>
    <row r="1005" spans="1:11" ht="30" x14ac:dyDescent="0.2">
      <c r="A1005" s="1">
        <v>20180234</v>
      </c>
      <c r="B1005" s="426" t="s">
        <v>1383</v>
      </c>
      <c r="C1005" s="427">
        <v>626972299</v>
      </c>
      <c r="D1005" s="427" t="s">
        <v>84</v>
      </c>
      <c r="E1005" s="428">
        <v>90000</v>
      </c>
      <c r="F1005" s="429">
        <v>43395</v>
      </c>
      <c r="G1005" s="433">
        <v>2018</v>
      </c>
      <c r="H1005" s="432" t="s">
        <v>1379</v>
      </c>
      <c r="I1005" s="426" t="s">
        <v>1380</v>
      </c>
      <c r="J1005" s="426" t="s">
        <v>1381</v>
      </c>
      <c r="K1005" s="426" t="s">
        <v>1382</v>
      </c>
    </row>
    <row r="1006" spans="1:11" ht="15" x14ac:dyDescent="0.2">
      <c r="A1006" s="1">
        <v>20180236</v>
      </c>
      <c r="B1006" s="426" t="s">
        <v>297</v>
      </c>
      <c r="C1006" s="427">
        <v>6736281221</v>
      </c>
      <c r="D1006" s="427" t="s">
        <v>493</v>
      </c>
      <c r="E1006" s="428">
        <v>180000</v>
      </c>
      <c r="F1006" s="429">
        <v>43395</v>
      </c>
      <c r="G1006" s="433">
        <v>2018</v>
      </c>
      <c r="H1006" s="432" t="s">
        <v>1390</v>
      </c>
      <c r="I1006" s="426" t="s">
        <v>1101</v>
      </c>
      <c r="J1006" s="426" t="s">
        <v>1101</v>
      </c>
      <c r="K1006" s="426" t="s">
        <v>1102</v>
      </c>
    </row>
    <row r="1007" spans="1:11" ht="15" x14ac:dyDescent="0.2">
      <c r="A1007" s="1">
        <v>20180237</v>
      </c>
      <c r="B1007" s="426" t="s">
        <v>860</v>
      </c>
      <c r="C1007" s="427">
        <v>2196371568</v>
      </c>
      <c r="D1007" s="427" t="s">
        <v>317</v>
      </c>
      <c r="E1007" s="428">
        <v>265450.74</v>
      </c>
      <c r="F1007" s="429">
        <v>43417</v>
      </c>
      <c r="G1007" s="433">
        <v>2018</v>
      </c>
      <c r="H1007" s="432" t="s">
        <v>1384</v>
      </c>
      <c r="I1007" s="426" t="s">
        <v>1385</v>
      </c>
      <c r="J1007" s="426" t="s">
        <v>1385</v>
      </c>
      <c r="K1007" s="426" t="s">
        <v>1386</v>
      </c>
    </row>
    <row r="1008" spans="1:11" ht="30" x14ac:dyDescent="0.2">
      <c r="A1008" s="1">
        <v>20180238</v>
      </c>
      <c r="B1008" s="426" t="s">
        <v>488</v>
      </c>
      <c r="C1008" s="427">
        <v>625883285</v>
      </c>
      <c r="D1008" s="427" t="s">
        <v>489</v>
      </c>
      <c r="E1008" s="428">
        <v>258088.2</v>
      </c>
      <c r="F1008" s="429">
        <v>43410</v>
      </c>
      <c r="G1008" s="433">
        <v>2018</v>
      </c>
      <c r="H1008" s="432" t="s">
        <v>1369</v>
      </c>
      <c r="I1008" s="426" t="s">
        <v>1370</v>
      </c>
      <c r="J1008" s="426" t="s">
        <v>1370</v>
      </c>
      <c r="K1008" s="426" t="s">
        <v>43</v>
      </c>
    </row>
    <row r="1009" spans="1:11" ht="15" x14ac:dyDescent="0.2">
      <c r="A1009" s="1">
        <v>20180239</v>
      </c>
      <c r="B1009" s="426" t="s">
        <v>860</v>
      </c>
      <c r="C1009" s="427">
        <v>21963717</v>
      </c>
      <c r="D1009" s="427" t="s">
        <v>892</v>
      </c>
      <c r="E1009" s="428">
        <v>268432.19</v>
      </c>
      <c r="F1009" s="429">
        <v>43417</v>
      </c>
      <c r="G1009" s="433">
        <v>2018</v>
      </c>
      <c r="H1009" s="432" t="s">
        <v>1387</v>
      </c>
      <c r="I1009" s="426" t="s">
        <v>1388</v>
      </c>
      <c r="J1009" s="426" t="s">
        <v>1388</v>
      </c>
      <c r="K1009" s="426" t="s">
        <v>1386</v>
      </c>
    </row>
    <row r="1010" spans="1:11" ht="30" x14ac:dyDescent="0.2">
      <c r="A1010" s="1">
        <v>20180241</v>
      </c>
      <c r="B1010" s="426" t="s">
        <v>65</v>
      </c>
      <c r="C1010" s="427">
        <v>313754867</v>
      </c>
      <c r="D1010" s="427" t="s">
        <v>66</v>
      </c>
      <c r="E1010" s="428">
        <v>21969.98</v>
      </c>
      <c r="F1010" s="429">
        <v>43426</v>
      </c>
      <c r="G1010" s="433">
        <v>2018</v>
      </c>
      <c r="H1010" s="432" t="s">
        <v>1125</v>
      </c>
      <c r="I1010" s="426" t="s">
        <v>1126</v>
      </c>
      <c r="J1010" s="426" t="s">
        <v>1126</v>
      </c>
      <c r="K1010" s="426" t="s">
        <v>60</v>
      </c>
    </row>
    <row r="1011" spans="1:11" ht="30" x14ac:dyDescent="0.2">
      <c r="A1011" s="1">
        <v>20180242</v>
      </c>
      <c r="B1011" s="426" t="s">
        <v>843</v>
      </c>
      <c r="C1011" s="427">
        <v>367178128</v>
      </c>
      <c r="D1011" s="427" t="s">
        <v>844</v>
      </c>
      <c r="E1011" s="428">
        <v>100000</v>
      </c>
      <c r="F1011" s="429">
        <v>43490</v>
      </c>
      <c r="G1011" s="433">
        <v>2019</v>
      </c>
      <c r="H1011" s="432" t="s">
        <v>1258</v>
      </c>
      <c r="I1011" s="426" t="s">
        <v>1259</v>
      </c>
      <c r="J1011" s="426" t="s">
        <v>1259</v>
      </c>
      <c r="K1011" s="426" t="s">
        <v>1174</v>
      </c>
    </row>
    <row r="1012" spans="1:11" ht="15" x14ac:dyDescent="0.2">
      <c r="A1012" s="1">
        <v>20180248</v>
      </c>
      <c r="B1012" s="426" t="s">
        <v>860</v>
      </c>
      <c r="C1012" s="427">
        <v>2196371649</v>
      </c>
      <c r="D1012" s="427" t="s">
        <v>211</v>
      </c>
      <c r="E1012" s="428">
        <v>299939.44</v>
      </c>
      <c r="F1012" s="429">
        <v>43490</v>
      </c>
      <c r="G1012" s="433">
        <v>2019</v>
      </c>
      <c r="H1012" s="432" t="s">
        <v>1393</v>
      </c>
      <c r="I1012" s="426" t="s">
        <v>1394</v>
      </c>
      <c r="J1012" s="426" t="s">
        <v>1394</v>
      </c>
      <c r="K1012" s="426" t="s">
        <v>69</v>
      </c>
    </row>
    <row r="1013" spans="1:11" ht="15" x14ac:dyDescent="0.2">
      <c r="A1013" s="1">
        <v>20180249</v>
      </c>
      <c r="B1013" s="426" t="s">
        <v>1364</v>
      </c>
      <c r="C1013" s="427">
        <v>2196371568</v>
      </c>
      <c r="D1013" s="427" t="s">
        <v>317</v>
      </c>
      <c r="E1013" s="428">
        <v>296865.06</v>
      </c>
      <c r="F1013" s="429">
        <v>43439</v>
      </c>
      <c r="G1013" s="433">
        <v>2018</v>
      </c>
      <c r="H1013" s="432" t="s">
        <v>1365</v>
      </c>
      <c r="I1013" s="426" t="s">
        <v>1366</v>
      </c>
      <c r="J1013" s="426" t="s">
        <v>1366</v>
      </c>
      <c r="K1013" s="426" t="s">
        <v>69</v>
      </c>
    </row>
    <row r="1014" spans="1:11" ht="30" x14ac:dyDescent="0.2">
      <c r="A1014" s="1">
        <v>20180250</v>
      </c>
      <c r="B1014" s="426" t="s">
        <v>233</v>
      </c>
      <c r="C1014" s="427">
        <v>622221486</v>
      </c>
      <c r="D1014" s="427" t="s">
        <v>234</v>
      </c>
      <c r="E1014" s="428">
        <v>100000</v>
      </c>
      <c r="F1014" s="429">
        <v>43426</v>
      </c>
      <c r="G1014" s="433">
        <v>2018</v>
      </c>
      <c r="H1014" s="432" t="s">
        <v>1371</v>
      </c>
      <c r="I1014" s="426" t="s">
        <v>1372</v>
      </c>
      <c r="J1014" s="426" t="s">
        <v>1372</v>
      </c>
      <c r="K1014" s="426" t="s">
        <v>237</v>
      </c>
    </row>
    <row r="1015" spans="1:11" ht="30" x14ac:dyDescent="0.2">
      <c r="A1015" s="1">
        <v>20180251</v>
      </c>
      <c r="B1015" s="426" t="s">
        <v>1301</v>
      </c>
      <c r="C1015" s="427">
        <v>722714956</v>
      </c>
      <c r="D1015" s="427" t="s">
        <v>1302</v>
      </c>
      <c r="E1015" s="428">
        <v>214710.85</v>
      </c>
      <c r="F1015" s="429">
        <v>43427</v>
      </c>
      <c r="G1015" s="433">
        <v>2018</v>
      </c>
      <c r="H1015" s="432" t="s">
        <v>1391</v>
      </c>
      <c r="I1015" s="426" t="s">
        <v>1392</v>
      </c>
      <c r="J1015" s="426" t="s">
        <v>1392</v>
      </c>
      <c r="K1015" s="426" t="s">
        <v>790</v>
      </c>
    </row>
    <row r="1016" spans="1:11" ht="30" x14ac:dyDescent="0.2">
      <c r="A1016" s="1">
        <v>20180257</v>
      </c>
      <c r="B1016" s="426" t="s">
        <v>297</v>
      </c>
      <c r="C1016" s="427">
        <v>6736281221</v>
      </c>
      <c r="D1016" s="427" t="s">
        <v>493</v>
      </c>
      <c r="E1016" s="428">
        <v>299972.99</v>
      </c>
      <c r="F1016" s="429">
        <v>43493</v>
      </c>
      <c r="G1016" s="433">
        <v>2019</v>
      </c>
      <c r="H1016" s="432" t="s">
        <v>1395</v>
      </c>
      <c r="I1016" s="426" t="s">
        <v>729</v>
      </c>
      <c r="J1016" s="426" t="s">
        <v>729</v>
      </c>
      <c r="K1016" s="426" t="s">
        <v>18</v>
      </c>
    </row>
    <row r="1017" spans="1:11" ht="15" x14ac:dyDescent="0.2">
      <c r="A1017" s="1">
        <v>20180258</v>
      </c>
      <c r="B1017" s="426" t="s">
        <v>389</v>
      </c>
      <c r="C1017" s="427">
        <v>131475</v>
      </c>
      <c r="D1017" s="427" t="s">
        <v>390</v>
      </c>
      <c r="E1017" s="428">
        <v>200000</v>
      </c>
      <c r="F1017" s="429">
        <v>43490</v>
      </c>
      <c r="G1017" s="433">
        <v>2019</v>
      </c>
      <c r="H1017" s="432" t="s">
        <v>1396</v>
      </c>
      <c r="I1017" s="426" t="s">
        <v>1397</v>
      </c>
      <c r="J1017" s="426" t="s">
        <v>1397</v>
      </c>
      <c r="K1017" s="426" t="s">
        <v>859</v>
      </c>
    </row>
    <row r="1018" spans="1:11" ht="15" x14ac:dyDescent="0.2">
      <c r="A1018" s="1">
        <v>20180260</v>
      </c>
      <c r="B1018" s="426" t="s">
        <v>13</v>
      </c>
      <c r="C1018" s="427">
        <v>3629471372</v>
      </c>
      <c r="D1018" s="427" t="s">
        <v>14</v>
      </c>
      <c r="E1018" s="428">
        <v>183152.94</v>
      </c>
      <c r="F1018" s="429">
        <v>43490</v>
      </c>
      <c r="G1018" s="433">
        <v>2019</v>
      </c>
      <c r="H1018" s="432" t="s">
        <v>1398</v>
      </c>
      <c r="I1018" s="426" t="s">
        <v>1399</v>
      </c>
      <c r="J1018" s="426" t="s">
        <v>1399</v>
      </c>
      <c r="K1018" s="426" t="s">
        <v>1003</v>
      </c>
    </row>
    <row r="1019" spans="1:11" ht="30" x14ac:dyDescent="0.2">
      <c r="A1019" s="1">
        <v>20180261</v>
      </c>
      <c r="B1019" s="426" t="s">
        <v>233</v>
      </c>
      <c r="C1019" s="427">
        <v>622221486</v>
      </c>
      <c r="D1019" s="427" t="s">
        <v>234</v>
      </c>
      <c r="E1019" s="428">
        <v>100000</v>
      </c>
      <c r="F1019" s="429">
        <v>43455</v>
      </c>
      <c r="G1019" s="433">
        <v>2018</v>
      </c>
      <c r="H1019" s="432" t="s">
        <v>1389</v>
      </c>
      <c r="I1019" s="426" t="s">
        <v>1146</v>
      </c>
      <c r="J1019" s="426" t="s">
        <v>1146</v>
      </c>
      <c r="K1019" s="426" t="s">
        <v>18</v>
      </c>
    </row>
    <row r="1020" spans="1:11" ht="30" x14ac:dyDescent="0.2">
      <c r="A1020" s="1">
        <v>20180262</v>
      </c>
      <c r="B1020" s="426" t="s">
        <v>1400</v>
      </c>
      <c r="C1020" s="427" t="s">
        <v>1401</v>
      </c>
      <c r="D1020" s="427" t="s">
        <v>1402</v>
      </c>
      <c r="E1020" s="428">
        <v>15000</v>
      </c>
      <c r="F1020" s="429">
        <v>43490</v>
      </c>
      <c r="G1020" s="433">
        <v>2019</v>
      </c>
      <c r="H1020" s="432" t="s">
        <v>1403</v>
      </c>
      <c r="I1020" s="426" t="s">
        <v>1404</v>
      </c>
      <c r="J1020" s="426" t="s">
        <v>1404</v>
      </c>
      <c r="K1020" s="426" t="s">
        <v>82</v>
      </c>
    </row>
    <row r="1021" spans="1:11" ht="15" x14ac:dyDescent="0.2">
      <c r="A1021" s="1">
        <v>20180264</v>
      </c>
      <c r="B1021" s="426" t="s">
        <v>1058</v>
      </c>
      <c r="C1021" s="427">
        <v>6232213687</v>
      </c>
      <c r="D1021" s="427" t="s">
        <v>40</v>
      </c>
      <c r="E1021" s="428">
        <v>100000</v>
      </c>
      <c r="F1021" s="429">
        <v>43490</v>
      </c>
      <c r="G1021" s="433">
        <v>2019</v>
      </c>
      <c r="H1021" s="432" t="s">
        <v>1405</v>
      </c>
      <c r="I1021" s="426" t="s">
        <v>1406</v>
      </c>
      <c r="J1021" s="426" t="s">
        <v>1406</v>
      </c>
      <c r="K1021" s="426" t="s">
        <v>1407</v>
      </c>
    </row>
    <row r="1022" spans="1:11" ht="30" x14ac:dyDescent="0.2">
      <c r="A1022" s="1">
        <v>20180265</v>
      </c>
      <c r="B1022" s="426" t="s">
        <v>233</v>
      </c>
      <c r="C1022" s="427">
        <v>622221486</v>
      </c>
      <c r="D1022" s="427" t="s">
        <v>234</v>
      </c>
      <c r="E1022" s="428">
        <v>299956.87</v>
      </c>
      <c r="F1022" s="429">
        <v>43490</v>
      </c>
      <c r="G1022" s="433">
        <v>2019</v>
      </c>
      <c r="H1022" s="432" t="s">
        <v>1408</v>
      </c>
      <c r="I1022" s="426" t="s">
        <v>1409</v>
      </c>
      <c r="J1022" s="426" t="s">
        <v>1409</v>
      </c>
      <c r="K1022" s="426" t="s">
        <v>60</v>
      </c>
    </row>
    <row r="1023" spans="1:11" ht="15" x14ac:dyDescent="0.2">
      <c r="A1023" s="1">
        <v>20180266</v>
      </c>
      <c r="B1023" s="426" t="s">
        <v>13</v>
      </c>
      <c r="C1023" s="427">
        <v>3629471372</v>
      </c>
      <c r="D1023" s="427" t="s">
        <v>14</v>
      </c>
      <c r="E1023" s="428">
        <v>297273.75</v>
      </c>
      <c r="F1023" s="429">
        <v>43490</v>
      </c>
      <c r="G1023" s="433">
        <v>2019</v>
      </c>
      <c r="H1023" s="432" t="s">
        <v>1410</v>
      </c>
      <c r="I1023" s="426" t="s">
        <v>1411</v>
      </c>
      <c r="J1023" s="426" t="s">
        <v>1411</v>
      </c>
      <c r="K1023" s="426" t="s">
        <v>155</v>
      </c>
    </row>
    <row r="1024" spans="1:11" ht="30" x14ac:dyDescent="0.2">
      <c r="A1024" s="1">
        <v>20180268</v>
      </c>
      <c r="B1024" s="426" t="s">
        <v>233</v>
      </c>
      <c r="C1024" s="427">
        <v>622221486</v>
      </c>
      <c r="D1024" s="427" t="s">
        <v>234</v>
      </c>
      <c r="E1024" s="428">
        <v>0</v>
      </c>
      <c r="F1024" s="429">
        <v>43490</v>
      </c>
      <c r="G1024" s="433">
        <v>2019</v>
      </c>
      <c r="H1024" s="432" t="s">
        <v>1412</v>
      </c>
      <c r="I1024" s="426" t="s">
        <v>1413</v>
      </c>
      <c r="J1024" s="426" t="s">
        <v>1413</v>
      </c>
      <c r="K1024" s="426" t="s">
        <v>150</v>
      </c>
    </row>
    <row r="1025" spans="1:11" ht="30" x14ac:dyDescent="0.2">
      <c r="A1025" s="1">
        <v>20180269</v>
      </c>
      <c r="B1025" s="426" t="s">
        <v>233</v>
      </c>
      <c r="C1025" s="427">
        <v>622221486</v>
      </c>
      <c r="D1025" s="427" t="s">
        <v>234</v>
      </c>
      <c r="E1025" s="428">
        <v>100000</v>
      </c>
      <c r="F1025" s="429">
        <v>43490</v>
      </c>
      <c r="G1025" s="433">
        <v>2019</v>
      </c>
      <c r="H1025" s="432" t="s">
        <v>1414</v>
      </c>
      <c r="I1025" s="426" t="s">
        <v>1415</v>
      </c>
      <c r="J1025" s="426" t="s">
        <v>1415</v>
      </c>
      <c r="K1025" s="426" t="s">
        <v>150</v>
      </c>
    </row>
    <row r="1026" spans="1:11" ht="60" x14ac:dyDescent="0.2">
      <c r="A1026" s="1">
        <v>20180270</v>
      </c>
      <c r="B1026" s="426" t="s">
        <v>233</v>
      </c>
      <c r="C1026" s="427">
        <v>622221486</v>
      </c>
      <c r="D1026" s="427" t="s">
        <v>234</v>
      </c>
      <c r="E1026" s="428">
        <v>100000</v>
      </c>
      <c r="F1026" s="429">
        <v>43490</v>
      </c>
      <c r="G1026" s="433">
        <v>2019</v>
      </c>
      <c r="H1026" s="432" t="s">
        <v>1161</v>
      </c>
      <c r="I1026" s="426" t="s">
        <v>1162</v>
      </c>
      <c r="J1026" s="426" t="s">
        <v>1162</v>
      </c>
      <c r="K1026" s="426" t="s">
        <v>690</v>
      </c>
    </row>
    <row r="1027" spans="1:11" ht="15" x14ac:dyDescent="0.2">
      <c r="A1027" s="1">
        <v>20180271</v>
      </c>
      <c r="B1027" s="426" t="s">
        <v>1478</v>
      </c>
      <c r="C1027" s="427">
        <v>421452645</v>
      </c>
      <c r="D1027" s="427" t="s">
        <v>1479</v>
      </c>
      <c r="E1027" s="428">
        <v>150000</v>
      </c>
      <c r="F1027" s="429">
        <v>43615.670798611114</v>
      </c>
      <c r="G1027" s="433">
        <v>2019</v>
      </c>
      <c r="H1027" s="432" t="s">
        <v>1480</v>
      </c>
      <c r="I1027" s="426" t="s">
        <v>1481</v>
      </c>
      <c r="J1027" s="426" t="s">
        <v>1481</v>
      </c>
      <c r="K1027" s="426" t="s">
        <v>1482</v>
      </c>
    </row>
    <row r="1028" spans="1:11" ht="30" x14ac:dyDescent="0.2">
      <c r="A1028" s="1">
        <v>20180272</v>
      </c>
      <c r="B1028" s="426" t="s">
        <v>233</v>
      </c>
      <c r="C1028" s="427">
        <v>622221486</v>
      </c>
      <c r="D1028" s="427" t="s">
        <v>234</v>
      </c>
      <c r="E1028" s="428">
        <v>100000</v>
      </c>
      <c r="F1028" s="429">
        <v>43490</v>
      </c>
      <c r="G1028" s="433">
        <v>2019</v>
      </c>
      <c r="H1028" s="432" t="s">
        <v>1416</v>
      </c>
      <c r="I1028" s="426" t="s">
        <v>1417</v>
      </c>
      <c r="J1028" s="426" t="s">
        <v>1417</v>
      </c>
      <c r="K1028" s="426" t="s">
        <v>237</v>
      </c>
    </row>
    <row r="1029" spans="1:11" ht="15" x14ac:dyDescent="0.2">
      <c r="A1029" s="1">
        <v>20190001</v>
      </c>
      <c r="B1029" s="426" t="s">
        <v>751</v>
      </c>
      <c r="C1029" s="427">
        <v>2231523811189</v>
      </c>
      <c r="D1029" s="427" t="s">
        <v>769</v>
      </c>
      <c r="E1029" s="428">
        <v>22641.62</v>
      </c>
      <c r="F1029" s="429">
        <v>43490</v>
      </c>
      <c r="G1029" s="433">
        <v>2019</v>
      </c>
      <c r="H1029" s="432" t="s">
        <v>1056</v>
      </c>
      <c r="I1029" s="426" t="s">
        <v>1057</v>
      </c>
      <c r="J1029" s="426" t="s">
        <v>1057</v>
      </c>
      <c r="K1029" s="426" t="s">
        <v>371</v>
      </c>
    </row>
    <row r="1030" spans="1:11" ht="15" x14ac:dyDescent="0.2">
      <c r="A1030" s="1">
        <v>20190002</v>
      </c>
      <c r="B1030" s="426" t="s">
        <v>751</v>
      </c>
      <c r="C1030" s="427">
        <v>223152381126</v>
      </c>
      <c r="D1030" s="427" t="s">
        <v>768</v>
      </c>
      <c r="E1030" s="428">
        <v>19390.099999999999</v>
      </c>
      <c r="F1030" s="429">
        <v>43490</v>
      </c>
      <c r="G1030" s="433">
        <v>2019</v>
      </c>
      <c r="H1030" s="432" t="s">
        <v>1056</v>
      </c>
      <c r="I1030" s="426" t="s">
        <v>1057</v>
      </c>
      <c r="J1030" s="426" t="s">
        <v>1057</v>
      </c>
      <c r="K1030" s="426" t="s">
        <v>371</v>
      </c>
    </row>
    <row r="1031" spans="1:11" ht="15" x14ac:dyDescent="0.2">
      <c r="A1031" s="1">
        <v>20190003</v>
      </c>
      <c r="B1031" s="426" t="s">
        <v>751</v>
      </c>
      <c r="C1031" s="427">
        <v>223152381134</v>
      </c>
      <c r="D1031" s="427" t="s">
        <v>756</v>
      </c>
      <c r="E1031" s="428">
        <v>17968.37</v>
      </c>
      <c r="F1031" s="429">
        <v>43490</v>
      </c>
      <c r="G1031" s="433">
        <v>2019</v>
      </c>
      <c r="H1031" s="432" t="s">
        <v>1056</v>
      </c>
      <c r="I1031" s="426" t="s">
        <v>1057</v>
      </c>
      <c r="J1031" s="426" t="s">
        <v>1057</v>
      </c>
      <c r="K1031" s="426" t="s">
        <v>371</v>
      </c>
    </row>
    <row r="1032" spans="1:11" ht="30" x14ac:dyDescent="0.2">
      <c r="A1032" s="1">
        <v>20190004</v>
      </c>
      <c r="B1032" s="426" t="s">
        <v>1438</v>
      </c>
      <c r="C1032" s="427">
        <v>622688779</v>
      </c>
      <c r="D1032" s="427" t="s">
        <v>1439</v>
      </c>
      <c r="E1032" s="428">
        <v>0</v>
      </c>
      <c r="F1032" s="429">
        <v>43515</v>
      </c>
      <c r="G1032" s="433">
        <v>2019</v>
      </c>
      <c r="H1032" s="432" t="s">
        <v>1403</v>
      </c>
      <c r="I1032" s="426" t="s">
        <v>1404</v>
      </c>
      <c r="J1032" s="426" t="s">
        <v>1404</v>
      </c>
      <c r="K1032" s="426" t="s">
        <v>82</v>
      </c>
    </row>
    <row r="1033" spans="1:11" ht="15" x14ac:dyDescent="0.2">
      <c r="A1033" s="1">
        <v>20190005</v>
      </c>
      <c r="B1033" s="426" t="s">
        <v>751</v>
      </c>
      <c r="C1033" s="427">
        <v>22315238118</v>
      </c>
      <c r="D1033" s="427" t="s">
        <v>772</v>
      </c>
      <c r="E1033" s="428">
        <v>16805.95</v>
      </c>
      <c r="F1033" s="429">
        <v>43490</v>
      </c>
      <c r="G1033" s="433">
        <v>2019</v>
      </c>
      <c r="H1033" s="432" t="s">
        <v>1190</v>
      </c>
      <c r="I1033" s="426" t="s">
        <v>1191</v>
      </c>
      <c r="J1033" s="426" t="s">
        <v>1191</v>
      </c>
      <c r="K1033" s="426" t="s">
        <v>371</v>
      </c>
    </row>
    <row r="1034" spans="1:11" ht="15" x14ac:dyDescent="0.2">
      <c r="A1034" s="1">
        <v>20190006</v>
      </c>
      <c r="B1034" s="426" t="s">
        <v>751</v>
      </c>
      <c r="C1034" s="427">
        <v>186152381141</v>
      </c>
      <c r="D1034" s="427" t="s">
        <v>760</v>
      </c>
      <c r="E1034" s="428">
        <v>19285.689999999999</v>
      </c>
      <c r="F1034" s="429">
        <v>43490</v>
      </c>
      <c r="G1034" s="433">
        <v>2019</v>
      </c>
      <c r="H1034" s="432" t="s">
        <v>1190</v>
      </c>
      <c r="I1034" s="426" t="s">
        <v>1191</v>
      </c>
      <c r="J1034" s="426" t="s">
        <v>1191</v>
      </c>
      <c r="K1034" s="426" t="s">
        <v>371</v>
      </c>
    </row>
    <row r="1035" spans="1:11" ht="15" x14ac:dyDescent="0.2">
      <c r="A1035" s="1">
        <v>20190007</v>
      </c>
      <c r="B1035" s="426" t="s">
        <v>751</v>
      </c>
      <c r="C1035" s="427">
        <v>223152381433</v>
      </c>
      <c r="D1035" s="427" t="s">
        <v>759</v>
      </c>
      <c r="E1035" s="428">
        <v>14430.45</v>
      </c>
      <c r="F1035" s="429">
        <v>43490</v>
      </c>
      <c r="G1035" s="433">
        <v>2019</v>
      </c>
      <c r="H1035" s="432" t="s">
        <v>1190</v>
      </c>
      <c r="I1035" s="426" t="s">
        <v>1191</v>
      </c>
      <c r="J1035" s="426" t="s">
        <v>1191</v>
      </c>
      <c r="K1035" s="426" t="s">
        <v>371</v>
      </c>
    </row>
    <row r="1036" spans="1:11" ht="15" x14ac:dyDescent="0.2">
      <c r="A1036" s="1">
        <v>20190008</v>
      </c>
      <c r="B1036" s="426" t="s">
        <v>751</v>
      </c>
      <c r="C1036" s="427">
        <v>22315238156</v>
      </c>
      <c r="D1036" s="427" t="s">
        <v>758</v>
      </c>
      <c r="E1036" s="428">
        <v>13421.3</v>
      </c>
      <c r="F1036" s="429">
        <v>43490</v>
      </c>
      <c r="G1036" s="433">
        <v>2019</v>
      </c>
      <c r="H1036" s="432" t="s">
        <v>1190</v>
      </c>
      <c r="I1036" s="426" t="s">
        <v>1191</v>
      </c>
      <c r="J1036" s="426" t="s">
        <v>1191</v>
      </c>
      <c r="K1036" s="426" t="s">
        <v>371</v>
      </c>
    </row>
    <row r="1037" spans="1:11" ht="15" x14ac:dyDescent="0.2">
      <c r="A1037" s="1">
        <v>20190009</v>
      </c>
      <c r="B1037" s="426" t="s">
        <v>751</v>
      </c>
      <c r="C1037" s="427">
        <v>223152381689</v>
      </c>
      <c r="D1037" s="427" t="s">
        <v>771</v>
      </c>
      <c r="E1037" s="428">
        <v>21576.81</v>
      </c>
      <c r="F1037" s="429">
        <v>43490</v>
      </c>
      <c r="G1037" s="433">
        <v>2019</v>
      </c>
      <c r="H1037" s="432" t="s">
        <v>1190</v>
      </c>
      <c r="I1037" s="426" t="s">
        <v>1191</v>
      </c>
      <c r="J1037" s="426" t="s">
        <v>1191</v>
      </c>
      <c r="K1037" s="426" t="s">
        <v>371</v>
      </c>
    </row>
    <row r="1038" spans="1:11" ht="15" x14ac:dyDescent="0.2">
      <c r="A1038" s="1">
        <v>20190010</v>
      </c>
      <c r="B1038" s="426" t="s">
        <v>751</v>
      </c>
      <c r="C1038" s="427">
        <v>22315238176</v>
      </c>
      <c r="D1038" s="427" t="s">
        <v>757</v>
      </c>
      <c r="E1038" s="428">
        <v>15304.29</v>
      </c>
      <c r="F1038" s="429">
        <v>43490</v>
      </c>
      <c r="G1038" s="433">
        <v>2019</v>
      </c>
      <c r="H1038" s="432" t="s">
        <v>1190</v>
      </c>
      <c r="I1038" s="426" t="s">
        <v>1191</v>
      </c>
      <c r="J1038" s="426" t="s">
        <v>1191</v>
      </c>
      <c r="K1038" s="426" t="s">
        <v>371</v>
      </c>
    </row>
    <row r="1039" spans="1:11" ht="15" x14ac:dyDescent="0.2">
      <c r="A1039" s="1">
        <v>20190011</v>
      </c>
      <c r="B1039" s="426" t="s">
        <v>751</v>
      </c>
      <c r="C1039" s="427">
        <v>22315238184</v>
      </c>
      <c r="D1039" s="427" t="s">
        <v>770</v>
      </c>
      <c r="E1039" s="428">
        <v>22172.31</v>
      </c>
      <c r="F1039" s="429">
        <v>43490</v>
      </c>
      <c r="G1039" s="433">
        <v>2019</v>
      </c>
      <c r="H1039" s="432" t="s">
        <v>1190</v>
      </c>
      <c r="I1039" s="426" t="s">
        <v>1191</v>
      </c>
      <c r="J1039" s="426" t="s">
        <v>1191</v>
      </c>
      <c r="K1039" s="426" t="s">
        <v>371</v>
      </c>
    </row>
    <row r="1040" spans="1:11" ht="30" x14ac:dyDescent="0.2">
      <c r="A1040" s="1">
        <v>20190014</v>
      </c>
      <c r="B1040" s="426" t="s">
        <v>233</v>
      </c>
      <c r="C1040" s="427">
        <v>622221486</v>
      </c>
      <c r="D1040" s="427" t="s">
        <v>234</v>
      </c>
      <c r="E1040" s="428">
        <v>66000.19</v>
      </c>
      <c r="F1040" s="429">
        <v>43490</v>
      </c>
      <c r="G1040" s="433">
        <v>2019</v>
      </c>
      <c r="H1040" s="432" t="s">
        <v>1418</v>
      </c>
      <c r="I1040" s="426" t="s">
        <v>1419</v>
      </c>
      <c r="J1040" s="426" t="s">
        <v>1419</v>
      </c>
      <c r="K1040" s="426" t="s">
        <v>420</v>
      </c>
    </row>
    <row r="1041" spans="1:11" ht="15" x14ac:dyDescent="0.2">
      <c r="A1041" s="1">
        <v>20190015</v>
      </c>
      <c r="B1041" s="426" t="s">
        <v>313</v>
      </c>
      <c r="C1041" s="427">
        <v>72989451</v>
      </c>
      <c r="D1041" s="427" t="s">
        <v>314</v>
      </c>
      <c r="E1041" s="428">
        <v>177603.1</v>
      </c>
      <c r="F1041" s="429">
        <v>43490</v>
      </c>
      <c r="G1041" s="433">
        <v>2019</v>
      </c>
      <c r="H1041" s="432" t="s">
        <v>1218</v>
      </c>
      <c r="I1041" s="426" t="s">
        <v>1219</v>
      </c>
      <c r="J1041" s="426" t="s">
        <v>1219</v>
      </c>
      <c r="K1041" s="426" t="s">
        <v>750</v>
      </c>
    </row>
    <row r="1042" spans="1:11" ht="15" x14ac:dyDescent="0.2">
      <c r="A1042" s="1">
        <v>20190016</v>
      </c>
      <c r="B1042" s="426" t="s">
        <v>313</v>
      </c>
      <c r="C1042" s="427">
        <v>72989451</v>
      </c>
      <c r="D1042" s="427" t="s">
        <v>314</v>
      </c>
      <c r="E1042" s="428">
        <v>30000</v>
      </c>
      <c r="F1042" s="429">
        <v>43490</v>
      </c>
      <c r="G1042" s="433">
        <v>2019</v>
      </c>
      <c r="H1042" s="432" t="s">
        <v>1310</v>
      </c>
      <c r="I1042" s="426" t="s">
        <v>1311</v>
      </c>
      <c r="J1042" s="426" t="s">
        <v>1311</v>
      </c>
      <c r="K1042" s="426" t="s">
        <v>1312</v>
      </c>
    </row>
    <row r="1043" spans="1:11" ht="30" x14ac:dyDescent="0.2">
      <c r="A1043" s="1">
        <v>20190017</v>
      </c>
      <c r="B1043" s="426" t="s">
        <v>1597</v>
      </c>
      <c r="C1043" s="427">
        <v>6872945164</v>
      </c>
      <c r="D1043" s="427" t="s">
        <v>1598</v>
      </c>
      <c r="E1043" s="428">
        <v>12000</v>
      </c>
      <c r="F1043" s="429">
        <v>43640</v>
      </c>
      <c r="G1043" s="433">
        <v>2019</v>
      </c>
      <c r="H1043" s="432" t="s">
        <v>1451</v>
      </c>
      <c r="I1043" s="426" t="s">
        <v>1453</v>
      </c>
      <c r="J1043" s="426" t="s">
        <v>1453</v>
      </c>
      <c r="K1043" s="426" t="s">
        <v>1048</v>
      </c>
    </row>
    <row r="1044" spans="1:11" ht="15" x14ac:dyDescent="0.2">
      <c r="A1044" s="1">
        <v>20190019</v>
      </c>
      <c r="B1044" s="426" t="s">
        <v>313</v>
      </c>
      <c r="C1044" s="427">
        <v>72989451</v>
      </c>
      <c r="D1044" s="427" t="s">
        <v>314</v>
      </c>
      <c r="E1044" s="428">
        <v>167084.25</v>
      </c>
      <c r="F1044" s="429">
        <v>43494</v>
      </c>
      <c r="G1044" s="433">
        <v>2019</v>
      </c>
      <c r="H1044" s="432" t="s">
        <v>1432</v>
      </c>
      <c r="I1044" s="426" t="s">
        <v>1433</v>
      </c>
      <c r="J1044" s="426" t="s">
        <v>1433</v>
      </c>
      <c r="K1044" s="426" t="s">
        <v>1028</v>
      </c>
    </row>
    <row r="1045" spans="1:11" ht="15" x14ac:dyDescent="0.2">
      <c r="A1045" s="1">
        <v>20190020</v>
      </c>
      <c r="B1045" s="426" t="s">
        <v>313</v>
      </c>
      <c r="C1045" s="427">
        <v>72989451</v>
      </c>
      <c r="D1045" s="427" t="s">
        <v>314</v>
      </c>
      <c r="E1045" s="428">
        <v>267268.55</v>
      </c>
      <c r="F1045" s="429">
        <v>43494</v>
      </c>
      <c r="G1045" s="433">
        <v>2019</v>
      </c>
      <c r="H1045" s="432" t="s">
        <v>1426</v>
      </c>
      <c r="I1045" s="426" t="s">
        <v>1427</v>
      </c>
      <c r="J1045" s="426" t="s">
        <v>1427</v>
      </c>
      <c r="K1045" s="426" t="s">
        <v>1028</v>
      </c>
    </row>
    <row r="1046" spans="1:11" ht="15" x14ac:dyDescent="0.2">
      <c r="A1046" s="1">
        <v>20190021</v>
      </c>
      <c r="B1046" s="426" t="s">
        <v>389</v>
      </c>
      <c r="C1046" s="427">
        <v>131475</v>
      </c>
      <c r="D1046" s="427" t="s">
        <v>390</v>
      </c>
      <c r="E1046" s="428">
        <v>30444.44</v>
      </c>
      <c r="F1046" s="429">
        <v>43494</v>
      </c>
      <c r="G1046" s="433">
        <v>2019</v>
      </c>
      <c r="H1046" s="432" t="s">
        <v>1426</v>
      </c>
      <c r="I1046" s="426" t="s">
        <v>1427</v>
      </c>
      <c r="J1046" s="426" t="s">
        <v>1427</v>
      </c>
      <c r="K1046" s="426" t="s">
        <v>1028</v>
      </c>
    </row>
    <row r="1047" spans="1:11" ht="15" x14ac:dyDescent="0.2">
      <c r="A1047" s="1">
        <v>20190022</v>
      </c>
      <c r="B1047" s="426" t="s">
        <v>313</v>
      </c>
      <c r="C1047" s="427">
        <v>72989451</v>
      </c>
      <c r="D1047" s="427" t="s">
        <v>314</v>
      </c>
      <c r="E1047" s="428">
        <v>257669.08</v>
      </c>
      <c r="F1047" s="429">
        <v>43494</v>
      </c>
      <c r="G1047" s="433">
        <v>2019</v>
      </c>
      <c r="H1047" s="432" t="s">
        <v>1428</v>
      </c>
      <c r="I1047" s="426" t="s">
        <v>1429</v>
      </c>
      <c r="J1047" s="426" t="s">
        <v>1429</v>
      </c>
      <c r="K1047" s="426" t="s">
        <v>785</v>
      </c>
    </row>
    <row r="1048" spans="1:11" ht="30" x14ac:dyDescent="0.2">
      <c r="A1048" s="1">
        <v>20190023</v>
      </c>
      <c r="B1048" s="426" t="s">
        <v>313</v>
      </c>
      <c r="C1048" s="427">
        <v>72989451</v>
      </c>
      <c r="D1048" s="427" t="s">
        <v>314</v>
      </c>
      <c r="E1048" s="428">
        <v>170014.01</v>
      </c>
      <c r="F1048" s="429">
        <v>43494</v>
      </c>
      <c r="G1048" s="433">
        <v>2019</v>
      </c>
      <c r="H1048" s="432" t="s">
        <v>1430</v>
      </c>
      <c r="I1048" s="426" t="s">
        <v>1431</v>
      </c>
      <c r="J1048" s="426" t="s">
        <v>1431</v>
      </c>
      <c r="K1048" s="426" t="s">
        <v>785</v>
      </c>
    </row>
    <row r="1049" spans="1:11" ht="15" x14ac:dyDescent="0.2">
      <c r="A1049" s="1">
        <v>20190028</v>
      </c>
      <c r="B1049" s="426" t="s">
        <v>620</v>
      </c>
      <c r="C1049" s="427">
        <v>56968827179</v>
      </c>
      <c r="D1049" s="427" t="s">
        <v>621</v>
      </c>
      <c r="E1049" s="428">
        <v>50000</v>
      </c>
      <c r="F1049" s="429">
        <v>43494</v>
      </c>
      <c r="G1049" s="433">
        <v>2019</v>
      </c>
      <c r="H1049" s="432" t="s">
        <v>1434</v>
      </c>
      <c r="I1049" s="426" t="s">
        <v>1435</v>
      </c>
      <c r="J1049" s="426" t="s">
        <v>1435</v>
      </c>
      <c r="K1049" s="426" t="s">
        <v>624</v>
      </c>
    </row>
    <row r="1050" spans="1:11" ht="15" x14ac:dyDescent="0.2">
      <c r="A1050" s="1">
        <v>20190029</v>
      </c>
      <c r="B1050" s="426" t="s">
        <v>1420</v>
      </c>
      <c r="C1050" s="427">
        <v>627539655</v>
      </c>
      <c r="D1050" s="427" t="s">
        <v>1421</v>
      </c>
      <c r="E1050" s="428">
        <v>5280</v>
      </c>
      <c r="F1050" s="429">
        <v>43493</v>
      </c>
      <c r="G1050" s="433">
        <v>2019</v>
      </c>
      <c r="H1050" s="432" t="s">
        <v>1405</v>
      </c>
      <c r="I1050" s="426" t="s">
        <v>1406</v>
      </c>
      <c r="J1050" s="426" t="s">
        <v>1406</v>
      </c>
      <c r="K1050" s="426" t="s">
        <v>1407</v>
      </c>
    </row>
    <row r="1051" spans="1:11" ht="15" x14ac:dyDescent="0.2">
      <c r="A1051" s="1">
        <v>20190030</v>
      </c>
      <c r="B1051" s="426" t="s">
        <v>1422</v>
      </c>
      <c r="C1051" s="427">
        <v>6275396136</v>
      </c>
      <c r="D1051" s="427" t="s">
        <v>1423</v>
      </c>
      <c r="E1051" s="428">
        <v>1800</v>
      </c>
      <c r="F1051" s="429">
        <v>43493</v>
      </c>
      <c r="G1051" s="433">
        <v>2019</v>
      </c>
      <c r="H1051" s="432" t="s">
        <v>1405</v>
      </c>
      <c r="I1051" s="426" t="s">
        <v>1406</v>
      </c>
      <c r="J1051" s="426" t="s">
        <v>1406</v>
      </c>
      <c r="K1051" s="426" t="s">
        <v>1407</v>
      </c>
    </row>
    <row r="1052" spans="1:11" ht="15" x14ac:dyDescent="0.2">
      <c r="A1052" s="1">
        <v>20190031</v>
      </c>
      <c r="B1052" s="426" t="s">
        <v>1420</v>
      </c>
      <c r="C1052" s="427">
        <v>6275396231</v>
      </c>
      <c r="D1052" s="427" t="s">
        <v>1424</v>
      </c>
      <c r="E1052" s="428">
        <v>16200</v>
      </c>
      <c r="F1052" s="429">
        <v>43493</v>
      </c>
      <c r="G1052" s="433">
        <v>2019</v>
      </c>
      <c r="H1052" s="432" t="s">
        <v>1405</v>
      </c>
      <c r="I1052" s="426" t="s">
        <v>1406</v>
      </c>
      <c r="J1052" s="426" t="s">
        <v>1406</v>
      </c>
      <c r="K1052" s="426" t="s">
        <v>1407</v>
      </c>
    </row>
    <row r="1053" spans="1:11" ht="15" x14ac:dyDescent="0.2">
      <c r="A1053" s="1">
        <v>20190032</v>
      </c>
      <c r="B1053" s="426" t="s">
        <v>1422</v>
      </c>
      <c r="C1053" s="427">
        <v>62753961957</v>
      </c>
      <c r="D1053" s="427" t="s">
        <v>1425</v>
      </c>
      <c r="E1053" s="428">
        <v>11400</v>
      </c>
      <c r="F1053" s="429">
        <v>43493</v>
      </c>
      <c r="G1053" s="433">
        <v>2019</v>
      </c>
      <c r="H1053" s="432" t="s">
        <v>1405</v>
      </c>
      <c r="I1053" s="426" t="s">
        <v>1406</v>
      </c>
      <c r="J1053" s="426" t="s">
        <v>1406</v>
      </c>
      <c r="K1053" s="426" t="s">
        <v>1407</v>
      </c>
    </row>
    <row r="1054" spans="1:11" ht="30" x14ac:dyDescent="0.2">
      <c r="A1054" s="1">
        <v>20190033</v>
      </c>
      <c r="B1054" s="426" t="s">
        <v>1279</v>
      </c>
      <c r="C1054" s="427">
        <v>627539639</v>
      </c>
      <c r="D1054" s="427" t="s">
        <v>1440</v>
      </c>
      <c r="E1054" s="428">
        <v>24000</v>
      </c>
      <c r="F1054" s="429">
        <v>43515</v>
      </c>
      <c r="G1054" s="433">
        <v>2019</v>
      </c>
      <c r="H1054" s="432" t="s">
        <v>1441</v>
      </c>
      <c r="I1054" s="426" t="s">
        <v>1442</v>
      </c>
      <c r="J1054" s="426" t="s">
        <v>1442</v>
      </c>
      <c r="K1054" s="426" t="s">
        <v>1443</v>
      </c>
    </row>
    <row r="1055" spans="1:11" ht="30" x14ac:dyDescent="0.2">
      <c r="A1055" s="1">
        <v>20190034</v>
      </c>
      <c r="B1055" s="426" t="s">
        <v>1279</v>
      </c>
      <c r="C1055" s="427">
        <v>6275396543</v>
      </c>
      <c r="D1055" s="427" t="s">
        <v>1444</v>
      </c>
      <c r="E1055" s="428">
        <v>20400</v>
      </c>
      <c r="F1055" s="429">
        <v>43515</v>
      </c>
      <c r="G1055" s="433">
        <v>2019</v>
      </c>
      <c r="H1055" s="432" t="s">
        <v>1441</v>
      </c>
      <c r="I1055" s="426" t="s">
        <v>1442</v>
      </c>
      <c r="J1055" s="426" t="s">
        <v>1442</v>
      </c>
      <c r="K1055" s="426" t="s">
        <v>1443</v>
      </c>
    </row>
    <row r="1056" spans="1:11" ht="30" x14ac:dyDescent="0.2">
      <c r="A1056" s="1">
        <v>20190035</v>
      </c>
      <c r="B1056" s="426" t="s">
        <v>1279</v>
      </c>
      <c r="C1056" s="427">
        <v>6275396143</v>
      </c>
      <c r="D1056" s="427" t="s">
        <v>1445</v>
      </c>
      <c r="E1056" s="428">
        <v>6600</v>
      </c>
      <c r="F1056" s="429">
        <v>43515</v>
      </c>
      <c r="G1056" s="433">
        <v>2019</v>
      </c>
      <c r="H1056" s="432" t="s">
        <v>1441</v>
      </c>
      <c r="I1056" s="426" t="s">
        <v>1442</v>
      </c>
      <c r="J1056" s="426" t="s">
        <v>1442</v>
      </c>
      <c r="K1056" s="426" t="s">
        <v>1443</v>
      </c>
    </row>
    <row r="1057" spans="1:11" ht="30" x14ac:dyDescent="0.2">
      <c r="A1057" s="1">
        <v>20190036</v>
      </c>
      <c r="B1057" s="426" t="s">
        <v>1279</v>
      </c>
      <c r="C1057" s="427">
        <v>62753961612</v>
      </c>
      <c r="D1057" s="427" t="s">
        <v>1446</v>
      </c>
      <c r="E1057" s="428">
        <v>22200</v>
      </c>
      <c r="F1057" s="429">
        <v>43515</v>
      </c>
      <c r="G1057" s="433">
        <v>2019</v>
      </c>
      <c r="H1057" s="432" t="s">
        <v>1441</v>
      </c>
      <c r="I1057" s="426" t="s">
        <v>1442</v>
      </c>
      <c r="J1057" s="426" t="s">
        <v>1442</v>
      </c>
      <c r="K1057" s="426" t="s">
        <v>1443</v>
      </c>
    </row>
    <row r="1058" spans="1:11" ht="30" x14ac:dyDescent="0.2">
      <c r="A1058" s="1">
        <v>20190037</v>
      </c>
      <c r="B1058" s="426" t="s">
        <v>1279</v>
      </c>
      <c r="C1058" s="427">
        <v>62753961876</v>
      </c>
      <c r="D1058" s="427" t="s">
        <v>1447</v>
      </c>
      <c r="E1058" s="428">
        <v>14400</v>
      </c>
      <c r="F1058" s="429">
        <v>43515</v>
      </c>
      <c r="G1058" s="433">
        <v>2019</v>
      </c>
      <c r="H1058" s="432" t="s">
        <v>1441</v>
      </c>
      <c r="I1058" s="426" t="s">
        <v>1442</v>
      </c>
      <c r="J1058" s="426" t="s">
        <v>1442</v>
      </c>
      <c r="K1058" s="426" t="s">
        <v>1443</v>
      </c>
    </row>
    <row r="1059" spans="1:11" ht="30" x14ac:dyDescent="0.2">
      <c r="A1059" s="1">
        <v>20190038</v>
      </c>
      <c r="B1059" s="426" t="s">
        <v>1279</v>
      </c>
      <c r="C1059" s="427">
        <v>62753962112</v>
      </c>
      <c r="D1059" s="427" t="s">
        <v>1448</v>
      </c>
      <c r="E1059" s="428">
        <v>17253.98</v>
      </c>
      <c r="F1059" s="429">
        <v>43515</v>
      </c>
      <c r="G1059" s="433">
        <v>2019</v>
      </c>
      <c r="H1059" s="432" t="s">
        <v>1441</v>
      </c>
      <c r="I1059" s="426" t="s">
        <v>1442</v>
      </c>
      <c r="J1059" s="426" t="s">
        <v>1442</v>
      </c>
      <c r="K1059" s="426" t="s">
        <v>1443</v>
      </c>
    </row>
    <row r="1060" spans="1:11" ht="15" x14ac:dyDescent="0.2">
      <c r="A1060" s="1">
        <v>20190039</v>
      </c>
      <c r="B1060" s="426" t="s">
        <v>618</v>
      </c>
      <c r="C1060" s="427">
        <v>19467582769</v>
      </c>
      <c r="D1060" s="427" t="s">
        <v>619</v>
      </c>
      <c r="E1060" s="428">
        <v>50000</v>
      </c>
      <c r="F1060" s="429">
        <v>43494</v>
      </c>
      <c r="G1060" s="433">
        <v>2019</v>
      </c>
      <c r="H1060" s="432" t="s">
        <v>1125</v>
      </c>
      <c r="I1060" s="426" t="s">
        <v>1126</v>
      </c>
      <c r="J1060" s="426" t="s">
        <v>1126</v>
      </c>
      <c r="K1060" s="426" t="s">
        <v>60</v>
      </c>
    </row>
    <row r="1061" spans="1:11" ht="30" x14ac:dyDescent="0.2">
      <c r="A1061" s="1">
        <v>20190040</v>
      </c>
      <c r="B1061" s="426" t="s">
        <v>1449</v>
      </c>
      <c r="C1061" s="427">
        <v>281221</v>
      </c>
      <c r="D1061" s="427" t="s">
        <v>1450</v>
      </c>
      <c r="E1061" s="428">
        <v>72000</v>
      </c>
      <c r="F1061" s="429">
        <v>43515</v>
      </c>
      <c r="G1061" s="433">
        <v>2019</v>
      </c>
      <c r="H1061" s="432" t="s">
        <v>1451</v>
      </c>
      <c r="I1061" s="426" t="s">
        <v>1452</v>
      </c>
      <c r="J1061" s="426" t="s">
        <v>1453</v>
      </c>
      <c r="K1061" s="426" t="s">
        <v>1048</v>
      </c>
    </row>
    <row r="1062" spans="1:11" ht="30" x14ac:dyDescent="0.2">
      <c r="A1062" s="1">
        <v>20190042</v>
      </c>
      <c r="B1062" s="426" t="s">
        <v>1454</v>
      </c>
      <c r="C1062" s="427">
        <v>31325159657</v>
      </c>
      <c r="D1062" s="427" t="s">
        <v>1455</v>
      </c>
      <c r="E1062" s="428">
        <v>12000</v>
      </c>
      <c r="F1062" s="429">
        <v>43515</v>
      </c>
      <c r="G1062" s="433">
        <v>2019</v>
      </c>
      <c r="H1062" s="432" t="s">
        <v>1451</v>
      </c>
      <c r="I1062" s="426" t="s">
        <v>1452</v>
      </c>
      <c r="J1062" s="426" t="s">
        <v>1453</v>
      </c>
      <c r="K1062" s="426" t="s">
        <v>1048</v>
      </c>
    </row>
    <row r="1063" spans="1:11" ht="30" x14ac:dyDescent="0.2">
      <c r="A1063" s="1">
        <v>20190043</v>
      </c>
      <c r="B1063" s="426" t="s">
        <v>1456</v>
      </c>
      <c r="C1063" s="427">
        <v>622221486</v>
      </c>
      <c r="D1063" s="427" t="s">
        <v>234</v>
      </c>
      <c r="E1063" s="428">
        <v>100000</v>
      </c>
      <c r="F1063" s="429">
        <v>43515</v>
      </c>
      <c r="G1063" s="433">
        <v>2019</v>
      </c>
      <c r="H1063" s="432" t="s">
        <v>1457</v>
      </c>
      <c r="I1063" s="426" t="s">
        <v>1458</v>
      </c>
      <c r="J1063" s="426" t="s">
        <v>1458</v>
      </c>
      <c r="K1063" s="426" t="s">
        <v>227</v>
      </c>
    </row>
    <row r="1064" spans="1:11" ht="15" x14ac:dyDescent="0.2">
      <c r="A1064" s="1">
        <v>20190044</v>
      </c>
      <c r="B1064" s="426" t="s">
        <v>1459</v>
      </c>
      <c r="C1064" s="427">
        <v>223152381921</v>
      </c>
      <c r="D1064" s="427" t="s">
        <v>773</v>
      </c>
      <c r="E1064" s="428">
        <v>17003.21</v>
      </c>
      <c r="F1064" s="429">
        <v>43515</v>
      </c>
      <c r="G1064" s="433">
        <v>2019</v>
      </c>
      <c r="H1064" s="432" t="s">
        <v>1188</v>
      </c>
      <c r="I1064" s="426" t="s">
        <v>1460</v>
      </c>
      <c r="J1064" s="426" t="s">
        <v>1189</v>
      </c>
      <c r="K1064" s="426" t="s">
        <v>371</v>
      </c>
    </row>
    <row r="1065" spans="1:11" ht="30" x14ac:dyDescent="0.2">
      <c r="A1065" s="1">
        <v>20190045</v>
      </c>
      <c r="B1065" s="426" t="s">
        <v>1534</v>
      </c>
      <c r="C1065" s="427" t="s">
        <v>1535</v>
      </c>
      <c r="D1065" s="427" t="s">
        <v>1536</v>
      </c>
      <c r="E1065" s="428">
        <v>43170</v>
      </c>
      <c r="F1065" s="429">
        <v>43613</v>
      </c>
      <c r="G1065" s="433">
        <v>2019</v>
      </c>
      <c r="H1065" s="432" t="s">
        <v>1379</v>
      </c>
      <c r="I1065" s="426" t="s">
        <v>1381</v>
      </c>
      <c r="J1065" s="426" t="s">
        <v>1381</v>
      </c>
      <c r="K1065" s="426" t="s">
        <v>1382</v>
      </c>
    </row>
    <row r="1066" spans="1:11" ht="15" x14ac:dyDescent="0.2">
      <c r="A1066" s="1">
        <v>20190056</v>
      </c>
      <c r="B1066" s="426" t="s">
        <v>13</v>
      </c>
      <c r="C1066" s="427">
        <v>3629471372</v>
      </c>
      <c r="D1066" s="427" t="s">
        <v>14</v>
      </c>
      <c r="E1066" s="428">
        <v>199748.7</v>
      </c>
      <c r="F1066" s="429">
        <v>43515</v>
      </c>
      <c r="G1066" s="433">
        <v>2019</v>
      </c>
      <c r="H1066" s="432" t="s">
        <v>1461</v>
      </c>
      <c r="I1066" s="426" t="s">
        <v>1462</v>
      </c>
      <c r="J1066" s="426" t="s">
        <v>1462</v>
      </c>
      <c r="K1066" s="426" t="s">
        <v>378</v>
      </c>
    </row>
    <row r="1067" spans="1:11" ht="15" x14ac:dyDescent="0.2">
      <c r="A1067" s="1">
        <v>20190059</v>
      </c>
      <c r="B1067" s="426" t="s">
        <v>545</v>
      </c>
      <c r="C1067" s="427">
        <v>732698977</v>
      </c>
      <c r="D1067" s="427" t="s">
        <v>546</v>
      </c>
      <c r="E1067" s="428">
        <v>180000</v>
      </c>
      <c r="F1067" s="429">
        <v>43613</v>
      </c>
      <c r="G1067" s="433">
        <v>2019</v>
      </c>
      <c r="H1067" s="432" t="s">
        <v>1537</v>
      </c>
      <c r="I1067" s="426" t="s">
        <v>1538</v>
      </c>
      <c r="J1067" s="426" t="s">
        <v>1539</v>
      </c>
      <c r="K1067" s="426" t="s">
        <v>1540</v>
      </c>
    </row>
    <row r="1068" spans="1:11" ht="30" x14ac:dyDescent="0.2">
      <c r="A1068" s="1">
        <v>20190062</v>
      </c>
      <c r="B1068" s="426" t="s">
        <v>1328</v>
      </c>
      <c r="C1068" s="427">
        <v>273853134</v>
      </c>
      <c r="D1068" s="427" t="s">
        <v>1358</v>
      </c>
      <c r="E1068" s="428">
        <v>20620.09</v>
      </c>
      <c r="F1068" s="429">
        <v>43615.720983796295</v>
      </c>
      <c r="G1068" s="433">
        <v>2019</v>
      </c>
      <c r="H1068" s="432" t="s">
        <v>1485</v>
      </c>
      <c r="I1068" s="426" t="s">
        <v>1486</v>
      </c>
      <c r="J1068" s="426" t="s">
        <v>1487</v>
      </c>
      <c r="K1068" s="426" t="s">
        <v>382</v>
      </c>
    </row>
    <row r="1069" spans="1:11" ht="30" x14ac:dyDescent="0.2">
      <c r="A1069" s="1">
        <v>20190063</v>
      </c>
      <c r="B1069" s="426" t="s">
        <v>1328</v>
      </c>
      <c r="C1069" s="427">
        <v>273853215</v>
      </c>
      <c r="D1069" s="427" t="s">
        <v>1359</v>
      </c>
      <c r="E1069" s="428">
        <v>22519.16</v>
      </c>
      <c r="F1069" s="429">
        <v>43615.721250000002</v>
      </c>
      <c r="G1069" s="433">
        <v>2019</v>
      </c>
      <c r="H1069" s="432" t="s">
        <v>1485</v>
      </c>
      <c r="I1069" s="426" t="s">
        <v>1486</v>
      </c>
      <c r="J1069" s="426" t="s">
        <v>1487</v>
      </c>
      <c r="K1069" s="426" t="s">
        <v>382</v>
      </c>
    </row>
    <row r="1070" spans="1:11" ht="30" x14ac:dyDescent="0.2">
      <c r="A1070" s="1">
        <v>20190064</v>
      </c>
      <c r="B1070" s="426" t="s">
        <v>1488</v>
      </c>
      <c r="C1070" s="427">
        <v>273853398</v>
      </c>
      <c r="D1070" s="427" t="s">
        <v>1489</v>
      </c>
      <c r="E1070" s="428">
        <v>14012.31</v>
      </c>
      <c r="F1070" s="429">
        <v>43615.721504629626</v>
      </c>
      <c r="G1070" s="433">
        <v>2019</v>
      </c>
      <c r="H1070" s="432" t="s">
        <v>1485</v>
      </c>
      <c r="I1070" s="426" t="s">
        <v>1486</v>
      </c>
      <c r="J1070" s="426" t="s">
        <v>1487</v>
      </c>
      <c r="K1070" s="426" t="s">
        <v>382</v>
      </c>
    </row>
    <row r="1071" spans="1:11" ht="30" x14ac:dyDescent="0.2">
      <c r="A1071" s="1">
        <v>20190065</v>
      </c>
      <c r="B1071" s="426" t="s">
        <v>1490</v>
      </c>
      <c r="C1071" s="427">
        <v>273853622</v>
      </c>
      <c r="D1071" s="427" t="s">
        <v>1491</v>
      </c>
      <c r="E1071" s="428">
        <v>2270.9899999999998</v>
      </c>
      <c r="F1071" s="429">
        <v>43615.721736111111</v>
      </c>
      <c r="G1071" s="433">
        <v>2019</v>
      </c>
      <c r="H1071" s="435" t="s">
        <v>1485</v>
      </c>
      <c r="I1071" s="426" t="s">
        <v>1486</v>
      </c>
      <c r="J1071" s="426" t="s">
        <v>1487</v>
      </c>
      <c r="K1071" s="426" t="s">
        <v>382</v>
      </c>
    </row>
    <row r="1072" spans="1:11" ht="30" x14ac:dyDescent="0.2">
      <c r="A1072" s="1">
        <v>20190066</v>
      </c>
      <c r="B1072" s="426" t="s">
        <v>1490</v>
      </c>
      <c r="C1072" s="427">
        <v>273853541</v>
      </c>
      <c r="D1072" s="427" t="s">
        <v>1492</v>
      </c>
      <c r="E1072" s="428">
        <v>1273.5999999999999</v>
      </c>
      <c r="F1072" s="429">
        <v>43615.722002314818</v>
      </c>
      <c r="G1072" s="433">
        <v>2019</v>
      </c>
      <c r="H1072" s="432" t="s">
        <v>1485</v>
      </c>
      <c r="I1072" s="426" t="s">
        <v>1486</v>
      </c>
      <c r="J1072" s="426" t="s">
        <v>1487</v>
      </c>
      <c r="K1072" s="426" t="s">
        <v>382</v>
      </c>
    </row>
    <row r="1073" spans="1:11" ht="30" x14ac:dyDescent="0.2">
      <c r="A1073" s="1">
        <v>20190067</v>
      </c>
      <c r="B1073" s="426" t="s">
        <v>1490</v>
      </c>
      <c r="C1073" s="427">
        <v>273856443</v>
      </c>
      <c r="D1073" s="427" t="s">
        <v>1493</v>
      </c>
      <c r="E1073" s="428">
        <v>14084.01</v>
      </c>
      <c r="F1073" s="429">
        <v>43615.722222222219</v>
      </c>
      <c r="G1073" s="433">
        <v>2019</v>
      </c>
      <c r="H1073" s="432" t="s">
        <v>1485</v>
      </c>
      <c r="I1073" s="426" t="s">
        <v>1486</v>
      </c>
      <c r="J1073" s="426" t="s">
        <v>1487</v>
      </c>
      <c r="K1073" s="426" t="s">
        <v>382</v>
      </c>
    </row>
    <row r="1074" spans="1:11" ht="30" x14ac:dyDescent="0.2">
      <c r="A1074" s="1">
        <v>20190068</v>
      </c>
      <c r="B1074" s="426" t="s">
        <v>1490</v>
      </c>
      <c r="C1074" s="427">
        <v>27385685</v>
      </c>
      <c r="D1074" s="427" t="s">
        <v>1494</v>
      </c>
      <c r="E1074" s="428">
        <v>11449.2</v>
      </c>
      <c r="F1074" s="429">
        <v>43615.722453703704</v>
      </c>
      <c r="G1074" s="433">
        <v>2019</v>
      </c>
      <c r="H1074" s="432" t="s">
        <v>1485</v>
      </c>
      <c r="I1074" s="426" t="s">
        <v>1486</v>
      </c>
      <c r="J1074" s="426" t="s">
        <v>1487</v>
      </c>
      <c r="K1074" s="426" t="s">
        <v>382</v>
      </c>
    </row>
    <row r="1075" spans="1:11" ht="30" x14ac:dyDescent="0.2">
      <c r="A1075" s="1">
        <v>20190069</v>
      </c>
      <c r="B1075" s="426" t="s">
        <v>1490</v>
      </c>
      <c r="C1075" s="427">
        <v>273854955</v>
      </c>
      <c r="D1075" s="427" t="s">
        <v>1495</v>
      </c>
      <c r="E1075" s="428">
        <v>11594.13</v>
      </c>
      <c r="F1075" s="429">
        <v>43615.722685185188</v>
      </c>
      <c r="G1075" s="433">
        <v>2019</v>
      </c>
      <c r="H1075" s="432" t="s">
        <v>1485</v>
      </c>
      <c r="I1075" s="426" t="s">
        <v>1486</v>
      </c>
      <c r="J1075" s="426" t="s">
        <v>1487</v>
      </c>
      <c r="K1075" s="426" t="s">
        <v>382</v>
      </c>
    </row>
    <row r="1076" spans="1:11" ht="30" x14ac:dyDescent="0.2">
      <c r="A1076" s="1">
        <v>20190070</v>
      </c>
      <c r="B1076" s="426" t="s">
        <v>1490</v>
      </c>
      <c r="C1076" s="427">
        <v>273855528</v>
      </c>
      <c r="D1076" s="427" t="s">
        <v>1496</v>
      </c>
      <c r="E1076" s="428">
        <v>10604.18</v>
      </c>
      <c r="F1076" s="429">
        <v>43615.722905092596</v>
      </c>
      <c r="G1076" s="433">
        <v>2019</v>
      </c>
      <c r="H1076" s="431" t="s">
        <v>1485</v>
      </c>
      <c r="I1076" s="426" t="s">
        <v>1486</v>
      </c>
      <c r="J1076" s="426" t="s">
        <v>1487</v>
      </c>
      <c r="K1076" s="426" t="s">
        <v>382</v>
      </c>
    </row>
    <row r="1077" spans="1:11" ht="30" x14ac:dyDescent="0.2">
      <c r="A1077" s="1">
        <v>20190071</v>
      </c>
      <c r="B1077" s="426" t="s">
        <v>1490</v>
      </c>
      <c r="C1077" s="427">
        <v>273857199</v>
      </c>
      <c r="D1077" s="427" t="s">
        <v>1497</v>
      </c>
      <c r="E1077" s="428">
        <v>6928.98</v>
      </c>
      <c r="F1077" s="429">
        <v>43615.723136574074</v>
      </c>
      <c r="G1077" s="433">
        <v>2019</v>
      </c>
      <c r="H1077" s="432" t="s">
        <v>1485</v>
      </c>
      <c r="I1077" s="426" t="s">
        <v>1486</v>
      </c>
      <c r="J1077" s="426" t="s">
        <v>1487</v>
      </c>
      <c r="K1077" s="426" t="s">
        <v>382</v>
      </c>
    </row>
    <row r="1078" spans="1:11" ht="30" x14ac:dyDescent="0.2">
      <c r="A1078" s="1">
        <v>20190072</v>
      </c>
      <c r="B1078" s="426" t="s">
        <v>1490</v>
      </c>
      <c r="C1078" s="427">
        <v>27385453</v>
      </c>
      <c r="D1078" s="427" t="s">
        <v>1498</v>
      </c>
      <c r="E1078" s="428">
        <v>8315.57</v>
      </c>
      <c r="F1078" s="429">
        <v>43615.723368055558</v>
      </c>
      <c r="G1078" s="433">
        <v>2019</v>
      </c>
      <c r="H1078" s="432" t="s">
        <v>1485</v>
      </c>
      <c r="I1078" s="426" t="s">
        <v>1486</v>
      </c>
      <c r="J1078" s="426" t="s">
        <v>1487</v>
      </c>
      <c r="K1078" s="426" t="s">
        <v>382</v>
      </c>
    </row>
    <row r="1079" spans="1:11" ht="30" x14ac:dyDescent="0.2">
      <c r="A1079" s="1">
        <v>20190073</v>
      </c>
      <c r="B1079" s="426" t="s">
        <v>1490</v>
      </c>
      <c r="C1079" s="427">
        <v>27385441</v>
      </c>
      <c r="D1079" s="427" t="s">
        <v>1499</v>
      </c>
      <c r="E1079" s="428">
        <v>11449.23</v>
      </c>
      <c r="F1079" s="429">
        <v>43615.723622685182</v>
      </c>
      <c r="G1079" s="433">
        <v>2019</v>
      </c>
      <c r="H1079" s="432" t="s">
        <v>1485</v>
      </c>
      <c r="I1079" s="426" t="s">
        <v>1486</v>
      </c>
      <c r="J1079" s="426" t="s">
        <v>1487</v>
      </c>
      <c r="K1079" s="426" t="s">
        <v>382</v>
      </c>
    </row>
    <row r="1080" spans="1:11" ht="30" x14ac:dyDescent="0.2">
      <c r="A1080" s="1">
        <v>20190074</v>
      </c>
      <c r="B1080" s="426" t="s">
        <v>1490</v>
      </c>
      <c r="C1080" s="427">
        <v>273856699</v>
      </c>
      <c r="D1080" s="427" t="s">
        <v>1500</v>
      </c>
      <c r="E1080" s="428">
        <v>12516.27</v>
      </c>
      <c r="F1080" s="429">
        <v>43615.723854166667</v>
      </c>
      <c r="G1080" s="433">
        <v>2019</v>
      </c>
      <c r="H1080" s="432" t="s">
        <v>1485</v>
      </c>
      <c r="I1080" s="426" t="s">
        <v>1486</v>
      </c>
      <c r="J1080" s="426" t="s">
        <v>1487</v>
      </c>
      <c r="K1080" s="426" t="s">
        <v>382</v>
      </c>
    </row>
    <row r="1081" spans="1:11" ht="30" x14ac:dyDescent="0.2">
      <c r="A1081" s="1">
        <v>20190075</v>
      </c>
      <c r="B1081" s="426" t="s">
        <v>1490</v>
      </c>
      <c r="C1081" s="427">
        <v>273855781</v>
      </c>
      <c r="D1081" s="427" t="s">
        <v>1501</v>
      </c>
      <c r="E1081" s="428">
        <v>5837.43</v>
      </c>
      <c r="F1081" s="429">
        <v>43615.724074074074</v>
      </c>
      <c r="G1081" s="433">
        <v>2019</v>
      </c>
      <c r="H1081" s="432" t="s">
        <v>1485</v>
      </c>
      <c r="I1081" s="426" t="s">
        <v>1486</v>
      </c>
      <c r="J1081" s="426" t="s">
        <v>1487</v>
      </c>
      <c r="K1081" s="426" t="s">
        <v>382</v>
      </c>
    </row>
    <row r="1082" spans="1:11" ht="30" x14ac:dyDescent="0.2">
      <c r="A1082" s="1">
        <v>20190076</v>
      </c>
      <c r="B1082" s="426" t="s">
        <v>1490</v>
      </c>
      <c r="C1082" s="427">
        <v>273855862</v>
      </c>
      <c r="D1082" s="427" t="s">
        <v>1502</v>
      </c>
      <c r="E1082" s="428">
        <v>10089.68</v>
      </c>
      <c r="F1082" s="429">
        <v>43615.724293981482</v>
      </c>
      <c r="G1082" s="433">
        <v>2019</v>
      </c>
      <c r="H1082" s="432" t="s">
        <v>1485</v>
      </c>
      <c r="I1082" s="426" t="s">
        <v>1486</v>
      </c>
      <c r="J1082" s="426" t="s">
        <v>1487</v>
      </c>
      <c r="K1082" s="426" t="s">
        <v>382</v>
      </c>
    </row>
    <row r="1083" spans="1:11" ht="30" x14ac:dyDescent="0.2">
      <c r="A1083" s="1">
        <v>20190077</v>
      </c>
      <c r="B1083" s="426" t="s">
        <v>1490</v>
      </c>
      <c r="C1083" s="427">
        <v>273856516</v>
      </c>
      <c r="D1083" s="427" t="s">
        <v>1504</v>
      </c>
      <c r="E1083" s="428">
        <v>5987.01</v>
      </c>
      <c r="F1083" s="429">
        <v>43615.724768518521</v>
      </c>
      <c r="G1083" s="433">
        <v>2019</v>
      </c>
      <c r="H1083" s="432" t="s">
        <v>1485</v>
      </c>
      <c r="I1083" s="426" t="s">
        <v>1486</v>
      </c>
      <c r="J1083" s="426" t="s">
        <v>1487</v>
      </c>
      <c r="K1083" s="426" t="s">
        <v>382</v>
      </c>
    </row>
    <row r="1084" spans="1:11" ht="30" x14ac:dyDescent="0.2">
      <c r="A1084" s="1">
        <v>20190078</v>
      </c>
      <c r="B1084" s="426" t="s">
        <v>1490</v>
      </c>
      <c r="C1084" s="427">
        <v>27385461</v>
      </c>
      <c r="D1084" s="427" t="s">
        <v>1503</v>
      </c>
      <c r="E1084" s="428">
        <v>5929.8</v>
      </c>
      <c r="F1084" s="429">
        <v>43615.724537037036</v>
      </c>
      <c r="G1084" s="433">
        <v>2019</v>
      </c>
      <c r="H1084" s="432" t="s">
        <v>1485</v>
      </c>
      <c r="I1084" s="426" t="s">
        <v>1486</v>
      </c>
      <c r="J1084" s="426" t="s">
        <v>1487</v>
      </c>
      <c r="K1084" s="426" t="s">
        <v>382</v>
      </c>
    </row>
    <row r="1085" spans="1:11" ht="30" x14ac:dyDescent="0.2">
      <c r="A1085" s="1">
        <v>20190079</v>
      </c>
      <c r="B1085" s="426" t="s">
        <v>1490</v>
      </c>
      <c r="C1085" s="427">
        <v>273854467</v>
      </c>
      <c r="D1085" s="427" t="s">
        <v>1505</v>
      </c>
      <c r="E1085" s="428">
        <v>7730.61</v>
      </c>
      <c r="F1085" s="429">
        <v>43615.725023148145</v>
      </c>
      <c r="G1085" s="433">
        <v>2019</v>
      </c>
      <c r="H1085" s="432" t="s">
        <v>1485</v>
      </c>
      <c r="I1085" s="426" t="s">
        <v>1486</v>
      </c>
      <c r="J1085" s="426" t="s">
        <v>1487</v>
      </c>
      <c r="K1085" s="426" t="s">
        <v>382</v>
      </c>
    </row>
    <row r="1086" spans="1:11" ht="30" x14ac:dyDescent="0.2">
      <c r="A1086" s="1">
        <v>20190080</v>
      </c>
      <c r="B1086" s="426" t="s">
        <v>1490</v>
      </c>
      <c r="C1086" s="427">
        <v>273854386</v>
      </c>
      <c r="D1086" s="427" t="s">
        <v>1506</v>
      </c>
      <c r="E1086" s="428">
        <v>11662.97</v>
      </c>
      <c r="F1086" s="429">
        <v>43615.725243055553</v>
      </c>
      <c r="G1086" s="433">
        <v>2019</v>
      </c>
      <c r="H1086" s="432" t="s">
        <v>1485</v>
      </c>
      <c r="I1086" s="426" t="s">
        <v>1486</v>
      </c>
      <c r="J1086" s="426" t="s">
        <v>1487</v>
      </c>
      <c r="K1086" s="426" t="s">
        <v>382</v>
      </c>
    </row>
    <row r="1087" spans="1:11" ht="30" x14ac:dyDescent="0.2">
      <c r="A1087" s="1">
        <v>20190081</v>
      </c>
      <c r="B1087" s="426" t="s">
        <v>1490</v>
      </c>
      <c r="C1087" s="427">
        <v>27385628</v>
      </c>
      <c r="D1087" s="427" t="s">
        <v>1507</v>
      </c>
      <c r="E1087" s="428">
        <v>6832.73</v>
      </c>
      <c r="F1087" s="429">
        <v>43615.725486111114</v>
      </c>
      <c r="G1087" s="433">
        <v>2019</v>
      </c>
      <c r="H1087" s="432" t="s">
        <v>1485</v>
      </c>
      <c r="I1087" s="426" t="s">
        <v>1486</v>
      </c>
      <c r="J1087" s="426" t="s">
        <v>1487</v>
      </c>
      <c r="K1087" s="426" t="s">
        <v>382</v>
      </c>
    </row>
    <row r="1088" spans="1:11" ht="30" x14ac:dyDescent="0.2">
      <c r="A1088" s="1">
        <v>20190082</v>
      </c>
      <c r="B1088" s="426" t="s">
        <v>1490</v>
      </c>
      <c r="C1088" s="427">
        <v>273855619</v>
      </c>
      <c r="D1088" s="427" t="s">
        <v>1508</v>
      </c>
      <c r="E1088" s="428">
        <v>8623.98</v>
      </c>
      <c r="F1088" s="429">
        <v>43615.725752314815</v>
      </c>
      <c r="G1088" s="433">
        <v>2019</v>
      </c>
      <c r="H1088" s="432" t="s">
        <v>1485</v>
      </c>
      <c r="I1088" s="426" t="s">
        <v>1486</v>
      </c>
      <c r="J1088" s="426" t="s">
        <v>1487</v>
      </c>
      <c r="K1088" s="426" t="s">
        <v>382</v>
      </c>
    </row>
    <row r="1089" spans="1:11" ht="30" x14ac:dyDescent="0.2">
      <c r="A1089" s="1">
        <v>20190083</v>
      </c>
      <c r="B1089" s="426" t="s">
        <v>1490</v>
      </c>
      <c r="C1089" s="427">
        <v>27385511</v>
      </c>
      <c r="D1089" s="427" t="s">
        <v>1509</v>
      </c>
      <c r="E1089" s="428">
        <v>10614.03</v>
      </c>
      <c r="F1089" s="429">
        <v>43615.725983796299</v>
      </c>
      <c r="G1089" s="433">
        <v>2019</v>
      </c>
      <c r="H1089" s="432" t="s">
        <v>1485</v>
      </c>
      <c r="I1089" s="426" t="s">
        <v>1486</v>
      </c>
      <c r="J1089" s="426" t="s">
        <v>1487</v>
      </c>
      <c r="K1089" s="426" t="s">
        <v>382</v>
      </c>
    </row>
    <row r="1090" spans="1:11" ht="30" x14ac:dyDescent="0.2">
      <c r="A1090" s="1">
        <v>20190084</v>
      </c>
      <c r="B1090" s="426" t="s">
        <v>1490</v>
      </c>
      <c r="C1090" s="427">
        <v>273854874</v>
      </c>
      <c r="D1090" s="427" t="s">
        <v>1510</v>
      </c>
      <c r="E1090" s="428">
        <v>8748.3799999999992</v>
      </c>
      <c r="F1090" s="429">
        <v>43615.726215277777</v>
      </c>
      <c r="G1090" s="433">
        <v>2019</v>
      </c>
      <c r="H1090" s="432" t="s">
        <v>1485</v>
      </c>
      <c r="I1090" s="426" t="s">
        <v>1486</v>
      </c>
      <c r="J1090" s="426" t="s">
        <v>1487</v>
      </c>
      <c r="K1090" s="426" t="s">
        <v>382</v>
      </c>
    </row>
    <row r="1091" spans="1:11" ht="30" x14ac:dyDescent="0.2">
      <c r="A1091" s="1">
        <v>20190085</v>
      </c>
      <c r="B1091" s="426" t="s">
        <v>1490</v>
      </c>
      <c r="C1091" s="427">
        <v>273855374</v>
      </c>
      <c r="D1091" s="427" t="s">
        <v>1511</v>
      </c>
      <c r="E1091" s="428">
        <v>9497.41</v>
      </c>
      <c r="F1091" s="429">
        <v>43615.726481481484</v>
      </c>
      <c r="G1091" s="433">
        <v>2019</v>
      </c>
      <c r="H1091" s="432" t="s">
        <v>1485</v>
      </c>
      <c r="I1091" s="426" t="s">
        <v>1486</v>
      </c>
      <c r="J1091" s="426" t="s">
        <v>1487</v>
      </c>
      <c r="K1091" s="426" t="s">
        <v>382</v>
      </c>
    </row>
    <row r="1092" spans="1:11" ht="30" x14ac:dyDescent="0.2">
      <c r="A1092" s="1">
        <v>20190086</v>
      </c>
      <c r="B1092" s="426" t="s">
        <v>1490</v>
      </c>
      <c r="C1092" s="427">
        <v>2738553</v>
      </c>
      <c r="D1092" s="427" t="s">
        <v>1512</v>
      </c>
      <c r="E1092" s="428">
        <v>3841.64</v>
      </c>
      <c r="F1092" s="429">
        <v>43615.726759259262</v>
      </c>
      <c r="G1092" s="433">
        <v>2019</v>
      </c>
      <c r="H1092" s="432" t="s">
        <v>1485</v>
      </c>
      <c r="I1092" s="426" t="s">
        <v>1486</v>
      </c>
      <c r="J1092" s="426" t="s">
        <v>1487</v>
      </c>
      <c r="K1092" s="426" t="s">
        <v>382</v>
      </c>
    </row>
    <row r="1093" spans="1:11" ht="30" x14ac:dyDescent="0.2">
      <c r="A1093" s="1">
        <v>20190087</v>
      </c>
      <c r="B1093" s="426" t="s">
        <v>1490</v>
      </c>
      <c r="C1093" s="427">
        <v>27385569</v>
      </c>
      <c r="D1093" s="427" t="s">
        <v>1513</v>
      </c>
      <c r="E1093" s="428">
        <v>2644.36</v>
      </c>
      <c r="F1093" s="429">
        <v>43615.727013888885</v>
      </c>
      <c r="G1093" s="433">
        <v>2019</v>
      </c>
      <c r="H1093" s="432" t="s">
        <v>1485</v>
      </c>
      <c r="I1093" s="426" t="s">
        <v>1486</v>
      </c>
      <c r="J1093" s="426" t="s">
        <v>1487</v>
      </c>
      <c r="K1093" s="426" t="s">
        <v>382</v>
      </c>
    </row>
    <row r="1094" spans="1:11" ht="30" x14ac:dyDescent="0.2">
      <c r="A1094" s="1">
        <v>20190088</v>
      </c>
      <c r="B1094" s="426" t="s">
        <v>1490</v>
      </c>
      <c r="C1094" s="427">
        <v>273857687</v>
      </c>
      <c r="D1094" s="427" t="s">
        <v>1514</v>
      </c>
      <c r="E1094" s="428">
        <v>5827.9</v>
      </c>
      <c r="F1094" s="429">
        <v>43615.727268518516</v>
      </c>
      <c r="G1094" s="433">
        <v>2019</v>
      </c>
      <c r="H1094" s="432" t="s">
        <v>1485</v>
      </c>
      <c r="I1094" s="426" t="s">
        <v>1486</v>
      </c>
      <c r="J1094" s="426" t="s">
        <v>1487</v>
      </c>
      <c r="K1094" s="426" t="s">
        <v>382</v>
      </c>
    </row>
    <row r="1095" spans="1:11" ht="30" x14ac:dyDescent="0.2">
      <c r="A1095" s="1">
        <v>20190089</v>
      </c>
      <c r="B1095" s="426" t="s">
        <v>1490</v>
      </c>
      <c r="C1095" s="427">
        <v>27385677</v>
      </c>
      <c r="D1095" s="427" t="s">
        <v>1515</v>
      </c>
      <c r="E1095" s="428">
        <v>2174.4699999999998</v>
      </c>
      <c r="F1095" s="429">
        <v>43615.727511574078</v>
      </c>
      <c r="G1095" s="433">
        <v>2019</v>
      </c>
      <c r="H1095" s="432" t="s">
        <v>1485</v>
      </c>
      <c r="I1095" s="426" t="s">
        <v>1486</v>
      </c>
      <c r="J1095" s="426" t="s">
        <v>1487</v>
      </c>
      <c r="K1095" s="426" t="s">
        <v>382</v>
      </c>
    </row>
    <row r="1096" spans="1:11" ht="30" x14ac:dyDescent="0.2">
      <c r="A1096" s="1">
        <v>20190090</v>
      </c>
      <c r="B1096" s="426" t="s">
        <v>1490</v>
      </c>
      <c r="C1096" s="427">
        <v>273855293</v>
      </c>
      <c r="D1096" s="427" t="s">
        <v>1516</v>
      </c>
      <c r="E1096" s="428">
        <v>1753.69</v>
      </c>
      <c r="F1096" s="429">
        <v>43615.727743055555</v>
      </c>
      <c r="G1096" s="433">
        <v>2019</v>
      </c>
      <c r="H1096" s="432" t="s">
        <v>1485</v>
      </c>
      <c r="I1096" s="426" t="s">
        <v>1486</v>
      </c>
      <c r="J1096" s="426" t="s">
        <v>1487</v>
      </c>
      <c r="K1096" s="426" t="s">
        <v>382</v>
      </c>
    </row>
    <row r="1097" spans="1:11" ht="30" x14ac:dyDescent="0.2">
      <c r="A1097" s="1">
        <v>20190091</v>
      </c>
      <c r="B1097" s="426" t="s">
        <v>1490</v>
      </c>
      <c r="C1097" s="427">
        <v>273856281</v>
      </c>
      <c r="D1097" s="427" t="s">
        <v>1517</v>
      </c>
      <c r="E1097" s="428">
        <v>1349.98</v>
      </c>
      <c r="F1097" s="429">
        <v>43615.727962962963</v>
      </c>
      <c r="G1097" s="433">
        <v>2019</v>
      </c>
      <c r="H1097" s="432" t="s">
        <v>1485</v>
      </c>
      <c r="I1097" s="426" t="s">
        <v>1486</v>
      </c>
      <c r="J1097" s="426" t="s">
        <v>1487</v>
      </c>
      <c r="K1097" s="426" t="s">
        <v>382</v>
      </c>
    </row>
    <row r="1098" spans="1:11" ht="30" x14ac:dyDescent="0.2">
      <c r="A1098" s="1">
        <v>20190092</v>
      </c>
      <c r="B1098" s="426" t="s">
        <v>1490</v>
      </c>
      <c r="C1098" s="427">
        <v>273855943</v>
      </c>
      <c r="D1098" s="427" t="s">
        <v>1518</v>
      </c>
      <c r="E1098" s="428">
        <v>1682.14</v>
      </c>
      <c r="F1098" s="429">
        <v>43615.728194444448</v>
      </c>
      <c r="G1098" s="433">
        <v>2019</v>
      </c>
      <c r="H1098" s="432" t="s">
        <v>1485</v>
      </c>
      <c r="I1098" s="426" t="s">
        <v>1486</v>
      </c>
      <c r="J1098" s="426" t="s">
        <v>1487</v>
      </c>
      <c r="K1098" s="426" t="s">
        <v>382</v>
      </c>
    </row>
    <row r="1099" spans="1:11" ht="30" x14ac:dyDescent="0.2">
      <c r="A1099" s="1">
        <v>20190093</v>
      </c>
      <c r="B1099" s="426" t="s">
        <v>1490</v>
      </c>
      <c r="C1099" s="427">
        <v>273854122</v>
      </c>
      <c r="D1099" s="427" t="s">
        <v>1519</v>
      </c>
      <c r="E1099" s="428">
        <v>2152.48</v>
      </c>
      <c r="F1099" s="429">
        <v>43615.728402777779</v>
      </c>
      <c r="G1099" s="433">
        <v>2019</v>
      </c>
      <c r="H1099" s="432" t="s">
        <v>1485</v>
      </c>
      <c r="I1099" s="426" t="s">
        <v>1486</v>
      </c>
      <c r="J1099" s="426" t="s">
        <v>1487</v>
      </c>
      <c r="K1099" s="426" t="s">
        <v>382</v>
      </c>
    </row>
    <row r="1100" spans="1:11" ht="30" x14ac:dyDescent="0.2">
      <c r="A1100" s="1">
        <v>20190094</v>
      </c>
      <c r="B1100" s="426" t="s">
        <v>1490</v>
      </c>
      <c r="C1100" s="427">
        <v>27385423</v>
      </c>
      <c r="D1100" s="427" t="s">
        <v>1520</v>
      </c>
      <c r="E1100" s="428">
        <v>4139.3</v>
      </c>
      <c r="F1100" s="429">
        <v>43615.72861111111</v>
      </c>
      <c r="G1100" s="433">
        <v>2019</v>
      </c>
      <c r="H1100" s="432" t="s">
        <v>1485</v>
      </c>
      <c r="I1100" s="426" t="s">
        <v>1486</v>
      </c>
      <c r="J1100" s="426" t="s">
        <v>1487</v>
      </c>
      <c r="K1100" s="426" t="s">
        <v>382</v>
      </c>
    </row>
    <row r="1101" spans="1:11" ht="30" x14ac:dyDescent="0.2">
      <c r="A1101" s="1">
        <v>20190095</v>
      </c>
      <c r="B1101" s="426" t="s">
        <v>1490</v>
      </c>
      <c r="C1101" s="427">
        <v>273854793</v>
      </c>
      <c r="D1101" s="427" t="s">
        <v>1521</v>
      </c>
      <c r="E1101" s="428">
        <v>9212.2000000000007</v>
      </c>
      <c r="F1101" s="429">
        <v>43615.728842592594</v>
      </c>
      <c r="G1101" s="433">
        <v>2019</v>
      </c>
      <c r="H1101" s="432" t="s">
        <v>1485</v>
      </c>
      <c r="I1101" s="426" t="s">
        <v>1486</v>
      </c>
      <c r="J1101" s="426" t="s">
        <v>1487</v>
      </c>
      <c r="K1101" s="426" t="s">
        <v>382</v>
      </c>
    </row>
    <row r="1102" spans="1:11" ht="30" x14ac:dyDescent="0.2">
      <c r="A1102" s="1">
        <v>20190096</v>
      </c>
      <c r="B1102" s="426" t="s">
        <v>1490</v>
      </c>
      <c r="C1102" s="427">
        <v>273855455</v>
      </c>
      <c r="D1102" s="427" t="s">
        <v>1522</v>
      </c>
      <c r="E1102" s="428">
        <v>1527.57</v>
      </c>
      <c r="F1102" s="429">
        <v>43615.729074074072</v>
      </c>
      <c r="G1102" s="433">
        <v>2019</v>
      </c>
      <c r="H1102" s="432" t="s">
        <v>1485</v>
      </c>
      <c r="I1102" s="426" t="s">
        <v>1486</v>
      </c>
      <c r="J1102" s="426" t="s">
        <v>1487</v>
      </c>
      <c r="K1102" s="426" t="s">
        <v>382</v>
      </c>
    </row>
    <row r="1103" spans="1:11" ht="30" x14ac:dyDescent="0.2">
      <c r="A1103" s="1">
        <v>20190097</v>
      </c>
      <c r="B1103" s="426" t="s">
        <v>1490</v>
      </c>
      <c r="C1103" s="427">
        <v>27385373</v>
      </c>
      <c r="D1103" s="427" t="s">
        <v>1523</v>
      </c>
      <c r="E1103" s="428">
        <v>2148.98</v>
      </c>
      <c r="F1103" s="429">
        <v>43615.729351851849</v>
      </c>
      <c r="G1103" s="433">
        <v>2019</v>
      </c>
      <c r="H1103" s="432" t="s">
        <v>1485</v>
      </c>
      <c r="I1103" s="426" t="s">
        <v>1486</v>
      </c>
      <c r="J1103" s="426" t="s">
        <v>1487</v>
      </c>
      <c r="K1103" s="426" t="s">
        <v>382</v>
      </c>
    </row>
    <row r="1104" spans="1:11" ht="30" x14ac:dyDescent="0.2">
      <c r="A1104" s="1">
        <v>20190098</v>
      </c>
      <c r="B1104" s="426" t="s">
        <v>1328</v>
      </c>
      <c r="C1104" s="427">
        <v>27385353</v>
      </c>
      <c r="D1104" s="427" t="s">
        <v>1357</v>
      </c>
      <c r="E1104" s="428">
        <v>1481.57</v>
      </c>
      <c r="F1104" s="429">
        <v>43615.729583333334</v>
      </c>
      <c r="G1104" s="433">
        <v>2019</v>
      </c>
      <c r="H1104" s="432" t="s">
        <v>1485</v>
      </c>
      <c r="I1104" s="426" t="s">
        <v>1486</v>
      </c>
      <c r="J1104" s="426" t="s">
        <v>1487</v>
      </c>
      <c r="K1104" s="426" t="s">
        <v>382</v>
      </c>
    </row>
    <row r="1105" spans="1:11" ht="45" x14ac:dyDescent="0.2">
      <c r="A1105" s="1">
        <v>20190099</v>
      </c>
      <c r="B1105" s="426" t="s">
        <v>1328</v>
      </c>
      <c r="C1105" s="427">
        <v>273853134</v>
      </c>
      <c r="D1105" s="427" t="s">
        <v>1358</v>
      </c>
      <c r="E1105" s="428">
        <v>9871.06</v>
      </c>
      <c r="F1105" s="429">
        <v>43627.612280092595</v>
      </c>
      <c r="G1105" s="433">
        <v>2019</v>
      </c>
      <c r="H1105" s="432" t="s">
        <v>1524</v>
      </c>
      <c r="I1105" s="426" t="s">
        <v>1525</v>
      </c>
      <c r="J1105" s="426" t="s">
        <v>1526</v>
      </c>
      <c r="K1105" s="426" t="s">
        <v>382</v>
      </c>
    </row>
    <row r="1106" spans="1:11" ht="45" x14ac:dyDescent="0.2">
      <c r="A1106" s="1">
        <v>20190100</v>
      </c>
      <c r="B1106" s="426" t="s">
        <v>1328</v>
      </c>
      <c r="C1106" s="427">
        <v>273853215</v>
      </c>
      <c r="D1106" s="427" t="s">
        <v>1359</v>
      </c>
      <c r="E1106" s="428">
        <v>10780.17</v>
      </c>
      <c r="F1106" s="429">
        <v>43627.61278935185</v>
      </c>
      <c r="G1106" s="433">
        <v>2019</v>
      </c>
      <c r="H1106" s="432" t="s">
        <v>1524</v>
      </c>
      <c r="I1106" s="426" t="s">
        <v>1525</v>
      </c>
      <c r="J1106" s="426" t="s">
        <v>1526</v>
      </c>
      <c r="K1106" s="426" t="s">
        <v>382</v>
      </c>
    </row>
    <row r="1107" spans="1:11" ht="45" x14ac:dyDescent="0.2">
      <c r="A1107" s="1">
        <v>20190101</v>
      </c>
      <c r="B1107" s="426" t="s">
        <v>1488</v>
      </c>
      <c r="C1107" s="427">
        <v>273853398</v>
      </c>
      <c r="D1107" s="427" t="s">
        <v>1489</v>
      </c>
      <c r="E1107" s="428">
        <v>6707.85</v>
      </c>
      <c r="F1107" s="429">
        <v>43627.613136574073</v>
      </c>
      <c r="G1107" s="433">
        <v>2019</v>
      </c>
      <c r="H1107" s="432" t="s">
        <v>1524</v>
      </c>
      <c r="I1107" s="426" t="s">
        <v>1525</v>
      </c>
      <c r="J1107" s="426" t="s">
        <v>1526</v>
      </c>
      <c r="K1107" s="426" t="s">
        <v>382</v>
      </c>
    </row>
    <row r="1108" spans="1:11" ht="45" x14ac:dyDescent="0.2">
      <c r="A1108" s="1">
        <v>20190102</v>
      </c>
      <c r="B1108" s="426" t="s">
        <v>1490</v>
      </c>
      <c r="C1108" s="427">
        <v>273853622</v>
      </c>
      <c r="D1108" s="427" t="s">
        <v>1491</v>
      </c>
      <c r="E1108" s="428">
        <v>1087.1500000000001</v>
      </c>
      <c r="F1108" s="429">
        <v>43627.61347222222</v>
      </c>
      <c r="G1108" s="433">
        <v>2019</v>
      </c>
      <c r="H1108" s="432" t="s">
        <v>1524</v>
      </c>
      <c r="I1108" s="426" t="s">
        <v>1525</v>
      </c>
      <c r="J1108" s="426" t="s">
        <v>1526</v>
      </c>
      <c r="K1108" s="426" t="s">
        <v>382</v>
      </c>
    </row>
    <row r="1109" spans="1:11" ht="45" x14ac:dyDescent="0.2">
      <c r="A1109" s="1">
        <v>20190103</v>
      </c>
      <c r="B1109" s="426" t="s">
        <v>1490</v>
      </c>
      <c r="C1109" s="427">
        <v>273853541</v>
      </c>
      <c r="D1109" s="427" t="s">
        <v>1492</v>
      </c>
      <c r="E1109" s="428">
        <v>609.69000000000005</v>
      </c>
      <c r="F1109" s="429">
        <v>43627.613796296297</v>
      </c>
      <c r="G1109" s="433">
        <v>2019</v>
      </c>
      <c r="H1109" s="432" t="s">
        <v>1524</v>
      </c>
      <c r="I1109" s="426" t="s">
        <v>1525</v>
      </c>
      <c r="J1109" s="426" t="s">
        <v>1526</v>
      </c>
      <c r="K1109" s="426" t="s">
        <v>382</v>
      </c>
    </row>
    <row r="1110" spans="1:11" ht="45" x14ac:dyDescent="0.2">
      <c r="A1110" s="1">
        <v>20190104</v>
      </c>
      <c r="B1110" s="426" t="s">
        <v>1490</v>
      </c>
      <c r="C1110" s="427">
        <v>27385441</v>
      </c>
      <c r="D1110" s="427" t="s">
        <v>1499</v>
      </c>
      <c r="E1110" s="428">
        <v>5480.87</v>
      </c>
      <c r="F1110" s="429">
        <v>43627.614131944443</v>
      </c>
      <c r="G1110" s="433">
        <v>2019</v>
      </c>
      <c r="H1110" s="432" t="s">
        <v>1524</v>
      </c>
      <c r="I1110" s="426" t="s">
        <v>1525</v>
      </c>
      <c r="J1110" s="426" t="s">
        <v>1526</v>
      </c>
      <c r="K1110" s="426" t="s">
        <v>382</v>
      </c>
    </row>
    <row r="1111" spans="1:11" ht="45" x14ac:dyDescent="0.2">
      <c r="A1111" s="1">
        <v>20190105</v>
      </c>
      <c r="B1111" s="426" t="s">
        <v>1490</v>
      </c>
      <c r="C1111" s="427">
        <v>273856443</v>
      </c>
      <c r="D1111" s="427" t="s">
        <v>1493</v>
      </c>
      <c r="E1111" s="428">
        <v>6742.17</v>
      </c>
      <c r="F1111" s="429">
        <v>43627.614421296297</v>
      </c>
      <c r="G1111" s="433">
        <v>2019</v>
      </c>
      <c r="H1111" s="432" t="s">
        <v>1524</v>
      </c>
      <c r="I1111" s="426" t="s">
        <v>1525</v>
      </c>
      <c r="J1111" s="426" t="s">
        <v>1526</v>
      </c>
      <c r="K1111" s="426" t="s">
        <v>382</v>
      </c>
    </row>
    <row r="1112" spans="1:11" ht="45" x14ac:dyDescent="0.2">
      <c r="A1112" s="1">
        <v>20190106</v>
      </c>
      <c r="B1112" s="426" t="s">
        <v>1490</v>
      </c>
      <c r="C1112" s="427">
        <v>27385685</v>
      </c>
      <c r="D1112" s="427" t="s">
        <v>1494</v>
      </c>
      <c r="E1112" s="428">
        <v>5480.87</v>
      </c>
      <c r="F1112" s="429">
        <v>43627.614745370367</v>
      </c>
      <c r="G1112" s="433">
        <v>2019</v>
      </c>
      <c r="H1112" s="432" t="s">
        <v>1524</v>
      </c>
      <c r="I1112" s="426" t="s">
        <v>1525</v>
      </c>
      <c r="J1112" s="426" t="s">
        <v>1526</v>
      </c>
      <c r="K1112" s="426" t="s">
        <v>382</v>
      </c>
    </row>
    <row r="1113" spans="1:11" ht="45" x14ac:dyDescent="0.2">
      <c r="A1113" s="1">
        <v>20190107</v>
      </c>
      <c r="B1113" s="426" t="s">
        <v>1490</v>
      </c>
      <c r="C1113" s="427">
        <v>273854955</v>
      </c>
      <c r="D1113" s="427" t="s">
        <v>1495</v>
      </c>
      <c r="E1113" s="428">
        <v>5550.24</v>
      </c>
      <c r="F1113" s="429">
        <v>43627.615671296298</v>
      </c>
      <c r="G1113" s="433">
        <v>2019</v>
      </c>
      <c r="H1113" s="432" t="s">
        <v>1524</v>
      </c>
      <c r="I1113" s="426" t="s">
        <v>1525</v>
      </c>
      <c r="J1113" s="426" t="s">
        <v>1526</v>
      </c>
      <c r="K1113" s="426" t="s">
        <v>382</v>
      </c>
    </row>
    <row r="1114" spans="1:11" ht="45" x14ac:dyDescent="0.2">
      <c r="A1114" s="1">
        <v>20190108</v>
      </c>
      <c r="B1114" s="426" t="s">
        <v>1490</v>
      </c>
      <c r="C1114" s="427">
        <v>273855528</v>
      </c>
      <c r="D1114" s="427" t="s">
        <v>1496</v>
      </c>
      <c r="E1114" s="428">
        <v>5785.85</v>
      </c>
      <c r="F1114" s="429">
        <v>43627.616018518522</v>
      </c>
      <c r="G1114" s="433">
        <v>2019</v>
      </c>
      <c r="H1114" s="432" t="s">
        <v>1524</v>
      </c>
      <c r="I1114" s="426" t="s">
        <v>1525</v>
      </c>
      <c r="J1114" s="426" t="s">
        <v>1526</v>
      </c>
      <c r="K1114" s="426" t="s">
        <v>382</v>
      </c>
    </row>
    <row r="1115" spans="1:11" ht="45" x14ac:dyDescent="0.2">
      <c r="A1115" s="1">
        <v>20190109</v>
      </c>
      <c r="B1115" s="426" t="s">
        <v>1490</v>
      </c>
      <c r="C1115" s="427">
        <v>273857199</v>
      </c>
      <c r="D1115" s="427" t="s">
        <v>1497</v>
      </c>
      <c r="E1115" s="428">
        <v>3316.98</v>
      </c>
      <c r="F1115" s="429">
        <v>43627.616319444445</v>
      </c>
      <c r="G1115" s="433">
        <v>2019</v>
      </c>
      <c r="H1115" s="432" t="s">
        <v>1524</v>
      </c>
      <c r="I1115" s="426" t="s">
        <v>1525</v>
      </c>
      <c r="J1115" s="426" t="s">
        <v>1526</v>
      </c>
      <c r="K1115" s="426" t="s">
        <v>382</v>
      </c>
    </row>
    <row r="1116" spans="1:11" ht="45" x14ac:dyDescent="0.2">
      <c r="A1116" s="1">
        <v>20190110</v>
      </c>
      <c r="B1116" s="426" t="s">
        <v>1490</v>
      </c>
      <c r="C1116" s="427">
        <v>27385453</v>
      </c>
      <c r="D1116" s="427" t="s">
        <v>1498</v>
      </c>
      <c r="E1116" s="428">
        <v>3980.75</v>
      </c>
      <c r="F1116" s="429">
        <v>43627.616608796299</v>
      </c>
      <c r="G1116" s="433">
        <v>2019</v>
      </c>
      <c r="H1116" s="432" t="s">
        <v>1524</v>
      </c>
      <c r="I1116" s="426" t="s">
        <v>1525</v>
      </c>
      <c r="J1116" s="426" t="s">
        <v>1526</v>
      </c>
      <c r="K1116" s="426" t="s">
        <v>382</v>
      </c>
    </row>
    <row r="1117" spans="1:11" ht="45" x14ac:dyDescent="0.2">
      <c r="A1117" s="1">
        <v>20190111</v>
      </c>
      <c r="B1117" s="426" t="s">
        <v>1490</v>
      </c>
      <c r="C1117" s="427">
        <v>273856699</v>
      </c>
      <c r="D1117" s="427" t="s">
        <v>1500</v>
      </c>
      <c r="E1117" s="428">
        <v>5991.68</v>
      </c>
      <c r="F1117" s="429">
        <v>43627.6169212963</v>
      </c>
      <c r="G1117" s="433">
        <v>2019</v>
      </c>
      <c r="H1117" s="432" t="s">
        <v>1524</v>
      </c>
      <c r="I1117" s="426" t="s">
        <v>1525</v>
      </c>
      <c r="J1117" s="426" t="s">
        <v>1526</v>
      </c>
      <c r="K1117" s="426" t="s">
        <v>382</v>
      </c>
    </row>
    <row r="1118" spans="1:11" ht="45" x14ac:dyDescent="0.2">
      <c r="A1118" s="1">
        <v>20190112</v>
      </c>
      <c r="B1118" s="426" t="s">
        <v>1490</v>
      </c>
      <c r="C1118" s="427">
        <v>273855781</v>
      </c>
      <c r="D1118" s="427" t="s">
        <v>1501</v>
      </c>
      <c r="E1118" s="428">
        <v>2792.53</v>
      </c>
      <c r="F1118" s="429">
        <v>43627.617245370369</v>
      </c>
      <c r="G1118" s="433">
        <v>2019</v>
      </c>
      <c r="H1118" s="432" t="s">
        <v>1524</v>
      </c>
      <c r="I1118" s="426" t="s">
        <v>1525</v>
      </c>
      <c r="J1118" s="426" t="s">
        <v>1526</v>
      </c>
      <c r="K1118" s="426" t="s">
        <v>382</v>
      </c>
    </row>
    <row r="1119" spans="1:11" ht="45" x14ac:dyDescent="0.2">
      <c r="A1119" s="1">
        <v>20190113</v>
      </c>
      <c r="B1119" s="426" t="s">
        <v>1490</v>
      </c>
      <c r="C1119" s="427">
        <v>273855862</v>
      </c>
      <c r="D1119" s="427" t="s">
        <v>1502</v>
      </c>
      <c r="E1119" s="428">
        <v>4830.04</v>
      </c>
      <c r="F1119" s="429">
        <v>43627.617534722223</v>
      </c>
      <c r="G1119" s="433">
        <v>2019</v>
      </c>
      <c r="H1119" s="432" t="s">
        <v>1524</v>
      </c>
      <c r="I1119" s="426" t="s">
        <v>1525</v>
      </c>
      <c r="J1119" s="426" t="s">
        <v>1526</v>
      </c>
      <c r="K1119" s="426" t="s">
        <v>382</v>
      </c>
    </row>
    <row r="1120" spans="1:11" ht="45" x14ac:dyDescent="0.2">
      <c r="A1120" s="1">
        <v>20190114</v>
      </c>
      <c r="B1120" s="426" t="s">
        <v>1490</v>
      </c>
      <c r="C1120" s="427">
        <v>27385461</v>
      </c>
      <c r="D1120" s="427" t="s">
        <v>1503</v>
      </c>
      <c r="E1120" s="428">
        <v>2838.66</v>
      </c>
      <c r="F1120" s="429">
        <v>43627.617858796293</v>
      </c>
      <c r="G1120" s="433">
        <v>2019</v>
      </c>
      <c r="H1120" s="432" t="s">
        <v>1524</v>
      </c>
      <c r="I1120" s="426" t="s">
        <v>1525</v>
      </c>
      <c r="J1120" s="426" t="s">
        <v>1526</v>
      </c>
      <c r="K1120" s="426" t="s">
        <v>382</v>
      </c>
    </row>
    <row r="1121" spans="1:11" ht="45" x14ac:dyDescent="0.2">
      <c r="A1121" s="1">
        <v>20190115</v>
      </c>
      <c r="B1121" s="426" t="s">
        <v>1490</v>
      </c>
      <c r="C1121" s="427">
        <v>273854467</v>
      </c>
      <c r="D1121" s="427" t="s">
        <v>1505</v>
      </c>
      <c r="E1121" s="428">
        <v>3700.73</v>
      </c>
      <c r="F1121" s="429">
        <v>43627.618159722224</v>
      </c>
      <c r="G1121" s="433">
        <v>2019</v>
      </c>
      <c r="H1121" s="432" t="s">
        <v>1524</v>
      </c>
      <c r="I1121" s="426" t="s">
        <v>1525</v>
      </c>
      <c r="J1121" s="426" t="s">
        <v>1526</v>
      </c>
      <c r="K1121" s="426" t="s">
        <v>382</v>
      </c>
    </row>
    <row r="1122" spans="1:11" ht="45" x14ac:dyDescent="0.2">
      <c r="A1122" s="1">
        <v>20190116</v>
      </c>
      <c r="B1122" s="426" t="s">
        <v>1490</v>
      </c>
      <c r="C1122" s="427">
        <v>27385423</v>
      </c>
      <c r="D1122" s="427" t="s">
        <v>1520</v>
      </c>
      <c r="E1122" s="428">
        <v>1981.53</v>
      </c>
      <c r="F1122" s="429">
        <v>43627.618460648147</v>
      </c>
      <c r="G1122" s="433">
        <v>2019</v>
      </c>
      <c r="H1122" s="432" t="s">
        <v>1524</v>
      </c>
      <c r="I1122" s="426" t="s">
        <v>1525</v>
      </c>
      <c r="J1122" s="426" t="s">
        <v>1526</v>
      </c>
      <c r="K1122" s="426" t="s">
        <v>382</v>
      </c>
    </row>
    <row r="1123" spans="1:11" ht="45" x14ac:dyDescent="0.2">
      <c r="A1123" s="1">
        <v>20190117</v>
      </c>
      <c r="B1123" s="426" t="s">
        <v>1490</v>
      </c>
      <c r="C1123" s="427">
        <v>273854793</v>
      </c>
      <c r="D1123" s="427" t="s">
        <v>1521</v>
      </c>
      <c r="E1123" s="428">
        <v>4409.9799999999996</v>
      </c>
      <c r="F1123" s="429">
        <v>43627.618900462963</v>
      </c>
      <c r="G1123" s="433">
        <v>2019</v>
      </c>
      <c r="H1123" s="432" t="s">
        <v>1524</v>
      </c>
      <c r="I1123" s="426" t="s">
        <v>1525</v>
      </c>
      <c r="J1123" s="426" t="s">
        <v>1526</v>
      </c>
      <c r="K1123" s="426" t="s">
        <v>382</v>
      </c>
    </row>
    <row r="1124" spans="1:11" ht="45" x14ac:dyDescent="0.2">
      <c r="A1124" s="1">
        <v>20190118</v>
      </c>
      <c r="B1124" s="426" t="s">
        <v>1490</v>
      </c>
      <c r="C1124" s="427">
        <v>273854386</v>
      </c>
      <c r="D1124" s="427" t="s">
        <v>1506</v>
      </c>
      <c r="E1124" s="428">
        <v>5583.19</v>
      </c>
      <c r="F1124" s="429">
        <v>43627.619189814817</v>
      </c>
      <c r="G1124" s="433">
        <v>2019</v>
      </c>
      <c r="H1124" s="432" t="s">
        <v>1524</v>
      </c>
      <c r="I1124" s="426" t="s">
        <v>1525</v>
      </c>
      <c r="J1124" s="426" t="s">
        <v>1526</v>
      </c>
      <c r="K1124" s="426" t="s">
        <v>382</v>
      </c>
    </row>
    <row r="1125" spans="1:11" ht="45" x14ac:dyDescent="0.2">
      <c r="A1125" s="1">
        <v>20190119</v>
      </c>
      <c r="B1125" s="426" t="s">
        <v>1490</v>
      </c>
      <c r="C1125" s="427">
        <v>27385628</v>
      </c>
      <c r="D1125" s="427" t="s">
        <v>1507</v>
      </c>
      <c r="E1125" s="428">
        <v>3270.9</v>
      </c>
      <c r="F1125" s="429">
        <v>43627.619502314818</v>
      </c>
      <c r="G1125" s="433">
        <v>2019</v>
      </c>
      <c r="H1125" s="432" t="s">
        <v>1524</v>
      </c>
      <c r="I1125" s="426" t="s">
        <v>1525</v>
      </c>
      <c r="J1125" s="426" t="s">
        <v>1526</v>
      </c>
      <c r="K1125" s="426" t="s">
        <v>382</v>
      </c>
    </row>
    <row r="1126" spans="1:11" ht="45" x14ac:dyDescent="0.2">
      <c r="A1126" s="1">
        <v>20190120</v>
      </c>
      <c r="B1126" s="426" t="s">
        <v>1490</v>
      </c>
      <c r="C1126" s="427">
        <v>273855619</v>
      </c>
      <c r="D1126" s="427" t="s">
        <v>1508</v>
      </c>
      <c r="E1126" s="428">
        <v>4128.3900000000003</v>
      </c>
      <c r="F1126" s="429">
        <v>43627.619791666664</v>
      </c>
      <c r="G1126" s="433">
        <v>2019</v>
      </c>
      <c r="H1126" s="432" t="s">
        <v>1524</v>
      </c>
      <c r="I1126" s="426" t="s">
        <v>1525</v>
      </c>
      <c r="J1126" s="426" t="s">
        <v>1526</v>
      </c>
      <c r="K1126" s="426" t="s">
        <v>382</v>
      </c>
    </row>
    <row r="1127" spans="1:11" ht="45" x14ac:dyDescent="0.2">
      <c r="A1127" s="1">
        <v>20190121</v>
      </c>
      <c r="B1127" s="426" t="s">
        <v>1490</v>
      </c>
      <c r="C1127" s="427">
        <v>27385511</v>
      </c>
      <c r="D1127" s="427" t="s">
        <v>1509</v>
      </c>
      <c r="E1127" s="428">
        <v>5081.05</v>
      </c>
      <c r="F1127" s="429">
        <v>43627.620115740741</v>
      </c>
      <c r="G1127" s="433">
        <v>2019</v>
      </c>
      <c r="H1127" s="432" t="s">
        <v>1524</v>
      </c>
      <c r="I1127" s="426" t="s">
        <v>1525</v>
      </c>
      <c r="J1127" s="426" t="s">
        <v>1526</v>
      </c>
      <c r="K1127" s="426" t="s">
        <v>382</v>
      </c>
    </row>
    <row r="1128" spans="1:11" ht="45" x14ac:dyDescent="0.2">
      <c r="A1128" s="1">
        <v>20190122</v>
      </c>
      <c r="B1128" s="426" t="s">
        <v>1490</v>
      </c>
      <c r="C1128" s="427">
        <v>273854874</v>
      </c>
      <c r="D1128" s="427" t="s">
        <v>1510</v>
      </c>
      <c r="E1128" s="428">
        <v>4187.95</v>
      </c>
      <c r="F1128" s="429">
        <v>43627.620462962965</v>
      </c>
      <c r="G1128" s="433">
        <v>2019</v>
      </c>
      <c r="H1128" s="432" t="s">
        <v>1524</v>
      </c>
      <c r="I1128" s="426" t="s">
        <v>1525</v>
      </c>
      <c r="J1128" s="426" t="s">
        <v>1526</v>
      </c>
      <c r="K1128" s="426" t="s">
        <v>382</v>
      </c>
    </row>
    <row r="1129" spans="1:11" ht="45" x14ac:dyDescent="0.2">
      <c r="A1129" s="1">
        <v>20190123</v>
      </c>
      <c r="B1129" s="426" t="s">
        <v>1490</v>
      </c>
      <c r="C1129" s="427">
        <v>273855374</v>
      </c>
      <c r="D1129" s="427" t="s">
        <v>1511</v>
      </c>
      <c r="E1129" s="428">
        <v>4546.51</v>
      </c>
      <c r="F1129" s="429">
        <v>43627.620821759258</v>
      </c>
      <c r="G1129" s="433">
        <v>2019</v>
      </c>
      <c r="H1129" s="432" t="s">
        <v>1524</v>
      </c>
      <c r="I1129" s="426" t="s">
        <v>1525</v>
      </c>
      <c r="J1129" s="426" t="s">
        <v>1526</v>
      </c>
      <c r="K1129" s="426" t="s">
        <v>382</v>
      </c>
    </row>
    <row r="1130" spans="1:11" ht="45" x14ac:dyDescent="0.2">
      <c r="A1130" s="1">
        <v>20190124</v>
      </c>
      <c r="B1130" s="426" t="s">
        <v>1490</v>
      </c>
      <c r="C1130" s="427">
        <v>2738553</v>
      </c>
      <c r="D1130" s="427" t="s">
        <v>1512</v>
      </c>
      <c r="E1130" s="428">
        <v>1834.04</v>
      </c>
      <c r="F1130" s="429">
        <v>43627.621469907404</v>
      </c>
      <c r="G1130" s="433">
        <v>2019</v>
      </c>
      <c r="H1130" s="432" t="s">
        <v>1524</v>
      </c>
      <c r="I1130" s="426" t="s">
        <v>1525</v>
      </c>
      <c r="J1130" s="426" t="s">
        <v>1526</v>
      </c>
      <c r="K1130" s="426" t="s">
        <v>382</v>
      </c>
    </row>
    <row r="1131" spans="1:11" ht="45" x14ac:dyDescent="0.2">
      <c r="A1131" s="1">
        <v>20190125</v>
      </c>
      <c r="B1131" s="426" t="s">
        <v>1490</v>
      </c>
      <c r="C1131" s="427">
        <v>27385569</v>
      </c>
      <c r="D1131" s="427" t="s">
        <v>1513</v>
      </c>
      <c r="E1131" s="428">
        <v>1265.8800000000001</v>
      </c>
      <c r="F1131" s="429">
        <v>43627.621817129628</v>
      </c>
      <c r="G1131" s="433">
        <v>2019</v>
      </c>
      <c r="H1131" s="432" t="s">
        <v>1524</v>
      </c>
      <c r="I1131" s="426" t="s">
        <v>1525</v>
      </c>
      <c r="J1131" s="426" t="s">
        <v>1526</v>
      </c>
      <c r="K1131" s="426" t="s">
        <v>382</v>
      </c>
    </row>
    <row r="1132" spans="1:11" ht="45" x14ac:dyDescent="0.2">
      <c r="A1132" s="1">
        <v>20190126</v>
      </c>
      <c r="B1132" s="426" t="s">
        <v>1490</v>
      </c>
      <c r="C1132" s="427">
        <v>273857687</v>
      </c>
      <c r="D1132" s="427" t="s">
        <v>1514</v>
      </c>
      <c r="E1132" s="428">
        <v>2789.88</v>
      </c>
      <c r="F1132" s="429">
        <v>43627.622164351851</v>
      </c>
      <c r="G1132" s="433">
        <v>2019</v>
      </c>
      <c r="H1132" s="432" t="s">
        <v>1524</v>
      </c>
      <c r="I1132" s="426" t="s">
        <v>1525</v>
      </c>
      <c r="J1132" s="426" t="s">
        <v>1526</v>
      </c>
      <c r="K1132" s="426" t="s">
        <v>382</v>
      </c>
    </row>
    <row r="1133" spans="1:11" ht="45" x14ac:dyDescent="0.2">
      <c r="A1133" s="1">
        <v>20190127</v>
      </c>
      <c r="B1133" s="426" t="s">
        <v>1490</v>
      </c>
      <c r="C1133" s="427">
        <v>27385677</v>
      </c>
      <c r="D1133" s="427" t="s">
        <v>1515</v>
      </c>
      <c r="E1133" s="428">
        <v>1040.94</v>
      </c>
      <c r="F1133" s="429">
        <v>43627.622546296298</v>
      </c>
      <c r="G1133" s="433">
        <v>2019</v>
      </c>
      <c r="H1133" s="432" t="s">
        <v>1524</v>
      </c>
      <c r="I1133" s="426" t="s">
        <v>1525</v>
      </c>
      <c r="J1133" s="426" t="s">
        <v>1526</v>
      </c>
      <c r="K1133" s="426" t="s">
        <v>382</v>
      </c>
    </row>
    <row r="1134" spans="1:11" ht="45" x14ac:dyDescent="0.2">
      <c r="A1134" s="1">
        <v>20190128</v>
      </c>
      <c r="B1134" s="426" t="s">
        <v>1490</v>
      </c>
      <c r="C1134" s="427">
        <v>273855455</v>
      </c>
      <c r="D1134" s="427" t="s">
        <v>1522</v>
      </c>
      <c r="E1134" s="428">
        <v>731.26</v>
      </c>
      <c r="F1134" s="429">
        <v>43627.62295138889</v>
      </c>
      <c r="G1134" s="433">
        <v>2019</v>
      </c>
      <c r="H1134" s="432" t="s">
        <v>1524</v>
      </c>
      <c r="I1134" s="426" t="s">
        <v>1525</v>
      </c>
      <c r="J1134" s="426" t="s">
        <v>1526</v>
      </c>
      <c r="K1134" s="426" t="s">
        <v>382</v>
      </c>
    </row>
    <row r="1135" spans="1:11" ht="45" x14ac:dyDescent="0.2">
      <c r="A1135" s="1">
        <v>20190129</v>
      </c>
      <c r="B1135" s="426" t="s">
        <v>1490</v>
      </c>
      <c r="C1135" s="427">
        <v>273855293</v>
      </c>
      <c r="D1135" s="427" t="s">
        <v>1516</v>
      </c>
      <c r="E1135" s="428">
        <v>839.51</v>
      </c>
      <c r="F1135" s="429">
        <v>43627.62332175926</v>
      </c>
      <c r="G1135" s="433">
        <v>2019</v>
      </c>
      <c r="H1135" s="432" t="s">
        <v>1524</v>
      </c>
      <c r="I1135" s="426" t="s">
        <v>1525</v>
      </c>
      <c r="J1135" s="426" t="s">
        <v>1526</v>
      </c>
      <c r="K1135" s="426" t="s">
        <v>382</v>
      </c>
    </row>
    <row r="1136" spans="1:11" ht="45" x14ac:dyDescent="0.2">
      <c r="A1136" s="1">
        <v>20190130</v>
      </c>
      <c r="B1136" s="426" t="s">
        <v>1490</v>
      </c>
      <c r="C1136" s="427">
        <v>273856281</v>
      </c>
      <c r="D1136" s="427" t="s">
        <v>1517</v>
      </c>
      <c r="E1136" s="428">
        <v>645.99</v>
      </c>
      <c r="F1136" s="429">
        <v>43627.623749999999</v>
      </c>
      <c r="G1136" s="433">
        <v>2019</v>
      </c>
      <c r="H1136" s="432" t="s">
        <v>1524</v>
      </c>
      <c r="I1136" s="426" t="s">
        <v>1525</v>
      </c>
      <c r="J1136" s="426" t="s">
        <v>1526</v>
      </c>
      <c r="K1136" s="426" t="s">
        <v>382</v>
      </c>
    </row>
    <row r="1137" spans="1:11" ht="45" x14ac:dyDescent="0.2">
      <c r="A1137" s="1">
        <v>20190131</v>
      </c>
      <c r="B1137" s="426" t="s">
        <v>1490</v>
      </c>
      <c r="C1137" s="427">
        <v>273855943</v>
      </c>
      <c r="D1137" s="427" t="s">
        <v>1518</v>
      </c>
      <c r="E1137" s="428">
        <v>805.26</v>
      </c>
      <c r="F1137" s="429">
        <v>43627.630358796298</v>
      </c>
      <c r="G1137" s="433">
        <v>2019</v>
      </c>
      <c r="H1137" s="432" t="s">
        <v>1524</v>
      </c>
      <c r="I1137" s="426" t="s">
        <v>1525</v>
      </c>
      <c r="J1137" s="426" t="s">
        <v>1526</v>
      </c>
      <c r="K1137" s="426" t="s">
        <v>382</v>
      </c>
    </row>
    <row r="1138" spans="1:11" ht="45" x14ac:dyDescent="0.2">
      <c r="A1138" s="1">
        <v>20190132</v>
      </c>
      <c r="B1138" s="426" t="s">
        <v>1490</v>
      </c>
      <c r="C1138" s="427">
        <v>273854122</v>
      </c>
      <c r="D1138" s="427" t="s">
        <v>1519</v>
      </c>
      <c r="E1138" s="428">
        <v>1038.05</v>
      </c>
      <c r="F1138" s="429">
        <v>43627.630729166667</v>
      </c>
      <c r="G1138" s="433">
        <v>2019</v>
      </c>
      <c r="H1138" s="432" t="s">
        <v>1524</v>
      </c>
      <c r="I1138" s="426" t="s">
        <v>1525</v>
      </c>
      <c r="J1138" s="426" t="s">
        <v>1526</v>
      </c>
      <c r="K1138" s="426" t="s">
        <v>382</v>
      </c>
    </row>
    <row r="1139" spans="1:11" ht="45" x14ac:dyDescent="0.2">
      <c r="A1139" s="1">
        <v>20190133</v>
      </c>
      <c r="B1139" s="426" t="s">
        <v>1490</v>
      </c>
      <c r="C1139" s="427">
        <v>27385373</v>
      </c>
      <c r="D1139" s="427" t="s">
        <v>1523</v>
      </c>
      <c r="E1139" s="428">
        <v>1028.01</v>
      </c>
      <c r="F1139" s="429">
        <v>43627.631111111114</v>
      </c>
      <c r="G1139" s="433">
        <v>2019</v>
      </c>
      <c r="H1139" s="432" t="s">
        <v>1524</v>
      </c>
      <c r="I1139" s="426" t="s">
        <v>1525</v>
      </c>
      <c r="J1139" s="426" t="s">
        <v>1526</v>
      </c>
      <c r="K1139" s="426" t="s">
        <v>382</v>
      </c>
    </row>
    <row r="1140" spans="1:11" ht="45" x14ac:dyDescent="0.2">
      <c r="A1140" s="1">
        <v>20190134</v>
      </c>
      <c r="B1140" s="426" t="s">
        <v>1490</v>
      </c>
      <c r="C1140" s="427">
        <v>273856516</v>
      </c>
      <c r="D1140" s="427" t="s">
        <v>1504</v>
      </c>
      <c r="E1140" s="428">
        <v>2866.05</v>
      </c>
      <c r="F1140" s="429">
        <v>43627.631423611114</v>
      </c>
      <c r="G1140" s="433">
        <v>2019</v>
      </c>
      <c r="H1140" s="432" t="s">
        <v>1524</v>
      </c>
      <c r="I1140" s="426" t="s">
        <v>1525</v>
      </c>
      <c r="J1140" s="426" t="s">
        <v>1526</v>
      </c>
      <c r="K1140" s="426" t="s">
        <v>382</v>
      </c>
    </row>
    <row r="1141" spans="1:11" ht="45" x14ac:dyDescent="0.2">
      <c r="A1141" s="1">
        <v>20190135</v>
      </c>
      <c r="B1141" s="426" t="s">
        <v>1328</v>
      </c>
      <c r="C1141" s="427">
        <v>27385353</v>
      </c>
      <c r="D1141" s="427" t="s">
        <v>1357</v>
      </c>
      <c r="E1141" s="428">
        <v>18783.939999999999</v>
      </c>
      <c r="F1141" s="429">
        <v>43627.63181712963</v>
      </c>
      <c r="G1141" s="433">
        <v>2019</v>
      </c>
      <c r="H1141" s="432" t="s">
        <v>1524</v>
      </c>
      <c r="I1141" s="426" t="s">
        <v>1525</v>
      </c>
      <c r="J1141" s="426" t="s">
        <v>1526</v>
      </c>
      <c r="K1141" s="426" t="s">
        <v>382</v>
      </c>
    </row>
    <row r="1142" spans="1:11" ht="45" x14ac:dyDescent="0.2">
      <c r="A1142" s="1">
        <v>20190136</v>
      </c>
      <c r="B1142" s="426" t="s">
        <v>1328</v>
      </c>
      <c r="C1142" s="427">
        <v>2738589</v>
      </c>
      <c r="D1142" s="427" t="s">
        <v>1329</v>
      </c>
      <c r="E1142" s="428">
        <v>6958.54</v>
      </c>
      <c r="F1142" s="429">
        <v>43627.632719907408</v>
      </c>
      <c r="G1142" s="433">
        <v>2019</v>
      </c>
      <c r="H1142" s="432" t="s">
        <v>1524</v>
      </c>
      <c r="I1142" s="426" t="s">
        <v>1525</v>
      </c>
      <c r="J1142" s="426" t="s">
        <v>1526</v>
      </c>
      <c r="K1142" s="426" t="s">
        <v>382</v>
      </c>
    </row>
    <row r="1143" spans="1:11" ht="45" x14ac:dyDescent="0.2">
      <c r="A1143" s="1">
        <v>20190137</v>
      </c>
      <c r="B1143" s="426" t="s">
        <v>1328</v>
      </c>
      <c r="C1143" s="427">
        <v>2738581</v>
      </c>
      <c r="D1143" s="427" t="s">
        <v>1334</v>
      </c>
      <c r="E1143" s="428">
        <v>9756.2000000000007</v>
      </c>
      <c r="F1143" s="429">
        <v>43627.633229166669</v>
      </c>
      <c r="G1143" s="433">
        <v>2019</v>
      </c>
      <c r="H1143" s="432" t="s">
        <v>1524</v>
      </c>
      <c r="I1143" s="426" t="s">
        <v>1525</v>
      </c>
      <c r="J1143" s="426" t="s">
        <v>1526</v>
      </c>
      <c r="K1143" s="426" t="s">
        <v>382</v>
      </c>
    </row>
    <row r="1144" spans="1:11" ht="45" x14ac:dyDescent="0.2">
      <c r="A1144" s="1">
        <v>20190138</v>
      </c>
      <c r="B1144" s="426" t="s">
        <v>1328</v>
      </c>
      <c r="C1144" s="427">
        <v>27385658</v>
      </c>
      <c r="D1144" s="427" t="s">
        <v>1335</v>
      </c>
      <c r="E1144" s="428">
        <v>7334.53</v>
      </c>
      <c r="F1144" s="429">
        <v>43627.633668981478</v>
      </c>
      <c r="G1144" s="433">
        <v>2019</v>
      </c>
      <c r="H1144" s="432" t="s">
        <v>1524</v>
      </c>
      <c r="I1144" s="426" t="s">
        <v>1525</v>
      </c>
      <c r="J1144" s="426" t="s">
        <v>1526</v>
      </c>
      <c r="K1144" s="426" t="s">
        <v>382</v>
      </c>
    </row>
    <row r="1145" spans="1:11" ht="45" x14ac:dyDescent="0.2">
      <c r="A1145" s="1">
        <v>20190139</v>
      </c>
      <c r="B1145" s="426" t="s">
        <v>1328</v>
      </c>
      <c r="C1145" s="427">
        <v>27385577</v>
      </c>
      <c r="D1145" s="427" t="s">
        <v>1336</v>
      </c>
      <c r="E1145" s="428">
        <v>8744.61</v>
      </c>
      <c r="F1145" s="429">
        <v>43627.633981481478</v>
      </c>
      <c r="G1145" s="433">
        <v>2019</v>
      </c>
      <c r="H1145" s="432" t="s">
        <v>1524</v>
      </c>
      <c r="I1145" s="426" t="s">
        <v>1525</v>
      </c>
      <c r="J1145" s="426" t="s">
        <v>1526</v>
      </c>
      <c r="K1145" s="426" t="s">
        <v>382</v>
      </c>
    </row>
    <row r="1146" spans="1:11" ht="45" x14ac:dyDescent="0.2">
      <c r="A1146" s="1">
        <v>20190140</v>
      </c>
      <c r="B1146" s="426" t="s">
        <v>1328</v>
      </c>
      <c r="C1146" s="427">
        <v>2738516</v>
      </c>
      <c r="D1146" s="427" t="s">
        <v>1337</v>
      </c>
      <c r="E1146" s="428">
        <v>3089.09</v>
      </c>
      <c r="F1146" s="429">
        <v>43627.634363425925</v>
      </c>
      <c r="G1146" s="433">
        <v>2019</v>
      </c>
      <c r="H1146" s="432" t="s">
        <v>1524</v>
      </c>
      <c r="I1146" s="426" t="s">
        <v>1525</v>
      </c>
      <c r="J1146" s="426" t="s">
        <v>1526</v>
      </c>
      <c r="K1146" s="426" t="s">
        <v>382</v>
      </c>
    </row>
    <row r="1147" spans="1:11" ht="45" x14ac:dyDescent="0.2">
      <c r="A1147" s="1">
        <v>20190141</v>
      </c>
      <c r="B1147" s="426" t="s">
        <v>1328</v>
      </c>
      <c r="C1147" s="427">
        <v>27385992</v>
      </c>
      <c r="D1147" s="427" t="s">
        <v>1338</v>
      </c>
      <c r="E1147" s="428">
        <v>6189.5</v>
      </c>
      <c r="F1147" s="429">
        <v>43627.635740740741</v>
      </c>
      <c r="G1147" s="433">
        <v>2019</v>
      </c>
      <c r="H1147" s="432" t="s">
        <v>1524</v>
      </c>
      <c r="I1147" s="426" t="s">
        <v>1525</v>
      </c>
      <c r="J1147" s="426" t="s">
        <v>1526</v>
      </c>
      <c r="K1147" s="426" t="s">
        <v>382</v>
      </c>
    </row>
    <row r="1148" spans="1:11" ht="45" x14ac:dyDescent="0.2">
      <c r="A1148" s="1">
        <v>20190142</v>
      </c>
      <c r="B1148" s="426" t="s">
        <v>1328</v>
      </c>
      <c r="C1148" s="427">
        <v>27385321</v>
      </c>
      <c r="D1148" s="427" t="s">
        <v>1339</v>
      </c>
      <c r="E1148" s="428">
        <v>3953.75</v>
      </c>
      <c r="F1148" s="429">
        <v>43627.636111111111</v>
      </c>
      <c r="G1148" s="433">
        <v>2019</v>
      </c>
      <c r="H1148" s="432" t="s">
        <v>1524</v>
      </c>
      <c r="I1148" s="426" t="s">
        <v>1525</v>
      </c>
      <c r="J1148" s="426" t="s">
        <v>1526</v>
      </c>
      <c r="K1148" s="426" t="s">
        <v>382</v>
      </c>
    </row>
    <row r="1149" spans="1:11" ht="45" x14ac:dyDescent="0.2">
      <c r="A1149" s="1">
        <v>20190143</v>
      </c>
      <c r="B1149" s="426" t="s">
        <v>1328</v>
      </c>
      <c r="C1149" s="427">
        <v>2738542</v>
      </c>
      <c r="D1149" s="427" t="s">
        <v>1340</v>
      </c>
      <c r="E1149" s="428">
        <v>4014.12</v>
      </c>
      <c r="F1149" s="429">
        <v>43627.637048611112</v>
      </c>
      <c r="G1149" s="433">
        <v>2019</v>
      </c>
      <c r="H1149" s="432" t="s">
        <v>1524</v>
      </c>
      <c r="I1149" s="426" t="s">
        <v>1525</v>
      </c>
      <c r="J1149" s="426" t="s">
        <v>1526</v>
      </c>
      <c r="K1149" s="426" t="s">
        <v>382</v>
      </c>
    </row>
    <row r="1150" spans="1:11" ht="45" x14ac:dyDescent="0.2">
      <c r="A1150" s="1">
        <v>20190144</v>
      </c>
      <c r="B1150" s="426" t="s">
        <v>1328</v>
      </c>
      <c r="C1150" s="427">
        <v>273851158</v>
      </c>
      <c r="D1150" s="427" t="s">
        <v>1341</v>
      </c>
      <c r="E1150" s="428">
        <v>3219.38</v>
      </c>
      <c r="F1150" s="429">
        <v>43627.637569444443</v>
      </c>
      <c r="G1150" s="433">
        <v>2019</v>
      </c>
      <c r="H1150" s="432" t="s">
        <v>1524</v>
      </c>
      <c r="I1150" s="426" t="s">
        <v>1525</v>
      </c>
      <c r="J1150" s="426" t="s">
        <v>1526</v>
      </c>
      <c r="K1150" s="426" t="s">
        <v>382</v>
      </c>
    </row>
    <row r="1151" spans="1:11" ht="45" x14ac:dyDescent="0.2">
      <c r="A1151" s="1">
        <v>20190145</v>
      </c>
      <c r="B1151" s="426" t="s">
        <v>1328</v>
      </c>
      <c r="C1151" s="427">
        <v>27385177</v>
      </c>
      <c r="D1151" s="427" t="s">
        <v>1342</v>
      </c>
      <c r="E1151" s="428">
        <v>5762.27</v>
      </c>
      <c r="F1151" s="429">
        <v>43627.652870370373</v>
      </c>
      <c r="G1151" s="433">
        <v>2019</v>
      </c>
      <c r="H1151" s="432" t="s">
        <v>1524</v>
      </c>
      <c r="I1151" s="426" t="s">
        <v>1525</v>
      </c>
      <c r="J1151" s="426" t="s">
        <v>1526</v>
      </c>
      <c r="K1151" s="426" t="s">
        <v>382</v>
      </c>
    </row>
    <row r="1152" spans="1:11" ht="45" x14ac:dyDescent="0.2">
      <c r="A1152" s="1">
        <v>20190146</v>
      </c>
      <c r="B1152" s="426" t="s">
        <v>1328</v>
      </c>
      <c r="C1152" s="427">
        <v>273851239</v>
      </c>
      <c r="D1152" s="427" t="s">
        <v>1343</v>
      </c>
      <c r="E1152" s="428">
        <v>998.43</v>
      </c>
      <c r="F1152" s="429">
        <v>43627.653449074074</v>
      </c>
      <c r="G1152" s="433">
        <v>2019</v>
      </c>
      <c r="H1152" s="432" t="s">
        <v>1524</v>
      </c>
      <c r="I1152" s="426" t="s">
        <v>1525</v>
      </c>
      <c r="J1152" s="426" t="s">
        <v>1526</v>
      </c>
      <c r="K1152" s="426" t="s">
        <v>382</v>
      </c>
    </row>
    <row r="1153" spans="1:11" ht="45" x14ac:dyDescent="0.2">
      <c r="A1153" s="1">
        <v>20190147</v>
      </c>
      <c r="B1153" s="426" t="s">
        <v>1328</v>
      </c>
      <c r="C1153" s="427">
        <v>27385131</v>
      </c>
      <c r="D1153" s="427" t="s">
        <v>1344</v>
      </c>
      <c r="E1153" s="428">
        <v>2365.4299999999998</v>
      </c>
      <c r="F1153" s="429">
        <v>43627.653912037036</v>
      </c>
      <c r="G1153" s="433">
        <v>2019</v>
      </c>
      <c r="H1153" s="432" t="s">
        <v>1524</v>
      </c>
      <c r="I1153" s="426" t="s">
        <v>1525</v>
      </c>
      <c r="J1153" s="426" t="s">
        <v>1526</v>
      </c>
      <c r="K1153" s="426" t="s">
        <v>382</v>
      </c>
    </row>
    <row r="1154" spans="1:11" ht="45" x14ac:dyDescent="0.2">
      <c r="A1154" s="1">
        <v>20190148</v>
      </c>
      <c r="B1154" s="426" t="s">
        <v>1328</v>
      </c>
      <c r="C1154" s="427">
        <v>273851492</v>
      </c>
      <c r="D1154" s="427" t="s">
        <v>1345</v>
      </c>
      <c r="E1154" s="428">
        <v>6545.06</v>
      </c>
      <c r="F1154" s="429">
        <v>43627.654583333337</v>
      </c>
      <c r="G1154" s="433">
        <v>2019</v>
      </c>
      <c r="H1154" s="432" t="s">
        <v>1524</v>
      </c>
      <c r="I1154" s="426" t="s">
        <v>1525</v>
      </c>
      <c r="J1154" s="426" t="s">
        <v>1526</v>
      </c>
      <c r="K1154" s="426" t="s">
        <v>382</v>
      </c>
    </row>
    <row r="1155" spans="1:11" ht="45" x14ac:dyDescent="0.2">
      <c r="A1155" s="1">
        <v>20190149</v>
      </c>
      <c r="B1155" s="426" t="s">
        <v>1328</v>
      </c>
      <c r="C1155" s="427">
        <v>273851565</v>
      </c>
      <c r="D1155" s="427" t="s">
        <v>1346</v>
      </c>
      <c r="E1155" s="428">
        <v>1090.31</v>
      </c>
      <c r="F1155" s="429">
        <v>43627.654988425929</v>
      </c>
      <c r="G1155" s="433">
        <v>2019</v>
      </c>
      <c r="H1155" s="432" t="s">
        <v>1524</v>
      </c>
      <c r="I1155" s="426" t="s">
        <v>1525</v>
      </c>
      <c r="J1155" s="426" t="s">
        <v>1526</v>
      </c>
      <c r="K1155" s="426" t="s">
        <v>382</v>
      </c>
    </row>
    <row r="1156" spans="1:11" ht="45" x14ac:dyDescent="0.2">
      <c r="A1156" s="1">
        <v>20190150</v>
      </c>
      <c r="B1156" s="426" t="s">
        <v>1328</v>
      </c>
      <c r="C1156" s="427">
        <v>273851727</v>
      </c>
      <c r="D1156" s="427" t="s">
        <v>1347</v>
      </c>
      <c r="E1156" s="428">
        <v>3769.93</v>
      </c>
      <c r="F1156" s="429">
        <v>43627.655370370368</v>
      </c>
      <c r="G1156" s="433">
        <v>2019</v>
      </c>
      <c r="H1156" s="432" t="s">
        <v>1524</v>
      </c>
      <c r="I1156" s="426" t="s">
        <v>1525</v>
      </c>
      <c r="J1156" s="426" t="s">
        <v>1526</v>
      </c>
      <c r="K1156" s="426" t="s">
        <v>382</v>
      </c>
    </row>
    <row r="1157" spans="1:11" ht="45" x14ac:dyDescent="0.2">
      <c r="A1157" s="1">
        <v>20190151</v>
      </c>
      <c r="B1157" s="426" t="s">
        <v>1328</v>
      </c>
      <c r="C1157" s="427">
        <v>273851646</v>
      </c>
      <c r="D1157" s="427" t="s">
        <v>1348</v>
      </c>
      <c r="E1157" s="428">
        <v>7946.87</v>
      </c>
      <c r="F1157" s="429">
        <v>43627.656597222223</v>
      </c>
      <c r="G1157" s="433">
        <v>2019</v>
      </c>
      <c r="H1157" s="432" t="s">
        <v>1524</v>
      </c>
      <c r="I1157" s="426" t="s">
        <v>1525</v>
      </c>
      <c r="J1157" s="426" t="s">
        <v>1526</v>
      </c>
      <c r="K1157" s="426" t="s">
        <v>382</v>
      </c>
    </row>
    <row r="1158" spans="1:11" ht="45" x14ac:dyDescent="0.2">
      <c r="A1158" s="1">
        <v>20190152</v>
      </c>
      <c r="B1158" s="426" t="s">
        <v>1328</v>
      </c>
      <c r="C1158" s="427">
        <v>27385188</v>
      </c>
      <c r="D1158" s="427" t="s">
        <v>1349</v>
      </c>
      <c r="E1158" s="428">
        <v>6347.82</v>
      </c>
      <c r="F1158" s="429">
        <v>43627.656909722224</v>
      </c>
      <c r="G1158" s="433">
        <v>2019</v>
      </c>
      <c r="H1158" s="432" t="s">
        <v>1524</v>
      </c>
      <c r="I1158" s="426" t="s">
        <v>1525</v>
      </c>
      <c r="J1158" s="426" t="s">
        <v>1526</v>
      </c>
      <c r="K1158" s="426" t="s">
        <v>382</v>
      </c>
    </row>
    <row r="1159" spans="1:11" ht="45" x14ac:dyDescent="0.2">
      <c r="A1159" s="1">
        <v>20190153</v>
      </c>
      <c r="B1159" s="426" t="s">
        <v>1328</v>
      </c>
      <c r="C1159" s="427">
        <v>273852553</v>
      </c>
      <c r="D1159" s="427" t="s">
        <v>1350</v>
      </c>
      <c r="E1159" s="428">
        <v>7061.8</v>
      </c>
      <c r="F1159" s="429">
        <v>43627.657256944447</v>
      </c>
      <c r="G1159" s="433">
        <v>2019</v>
      </c>
      <c r="H1159" s="432" t="s">
        <v>1524</v>
      </c>
      <c r="I1159" s="426" t="s">
        <v>1525</v>
      </c>
      <c r="J1159" s="426" t="s">
        <v>1526</v>
      </c>
      <c r="K1159" s="426" t="s">
        <v>382</v>
      </c>
    </row>
    <row r="1160" spans="1:11" ht="45" x14ac:dyDescent="0.2">
      <c r="A1160" s="1">
        <v>20190154</v>
      </c>
      <c r="B1160" s="426" t="s">
        <v>1328</v>
      </c>
      <c r="C1160" s="427">
        <v>27385265</v>
      </c>
      <c r="D1160" s="427" t="s">
        <v>1351</v>
      </c>
      <c r="E1160" s="428">
        <v>4375.9799999999996</v>
      </c>
      <c r="F1160" s="429">
        <v>43627.657569444447</v>
      </c>
      <c r="G1160" s="433">
        <v>2019</v>
      </c>
      <c r="H1160" s="432" t="s">
        <v>1524</v>
      </c>
      <c r="I1160" s="426" t="s">
        <v>1525</v>
      </c>
      <c r="J1160" s="426" t="s">
        <v>1526</v>
      </c>
      <c r="K1160" s="426" t="s">
        <v>382</v>
      </c>
    </row>
    <row r="1161" spans="1:11" ht="45" x14ac:dyDescent="0.2">
      <c r="A1161" s="1">
        <v>20190155</v>
      </c>
      <c r="B1161" s="426" t="s">
        <v>1328</v>
      </c>
      <c r="C1161" s="427">
        <v>273852227</v>
      </c>
      <c r="D1161" s="427" t="s">
        <v>1352</v>
      </c>
      <c r="E1161" s="428">
        <v>12580.52</v>
      </c>
      <c r="F1161" s="429">
        <v>43627.657986111109</v>
      </c>
      <c r="G1161" s="433">
        <v>2019</v>
      </c>
      <c r="H1161" s="432" t="s">
        <v>1524</v>
      </c>
      <c r="I1161" s="426" t="s">
        <v>1525</v>
      </c>
      <c r="J1161" s="426" t="s">
        <v>1526</v>
      </c>
      <c r="K1161" s="426" t="s">
        <v>382</v>
      </c>
    </row>
    <row r="1162" spans="1:11" ht="45" x14ac:dyDescent="0.2">
      <c r="A1162" s="1">
        <v>20190156</v>
      </c>
      <c r="B1162" s="426" t="s">
        <v>1328</v>
      </c>
      <c r="C1162" s="427">
        <v>273852715</v>
      </c>
      <c r="D1162" s="427" t="s">
        <v>1353</v>
      </c>
      <c r="E1162" s="428">
        <v>3164.84</v>
      </c>
      <c r="F1162" s="429">
        <v>43627.65828703704</v>
      </c>
      <c r="G1162" s="433">
        <v>2019</v>
      </c>
      <c r="H1162" s="432" t="s">
        <v>1524</v>
      </c>
      <c r="I1162" s="426" t="s">
        <v>1525</v>
      </c>
      <c r="J1162" s="426" t="s">
        <v>1526</v>
      </c>
      <c r="K1162" s="426" t="s">
        <v>382</v>
      </c>
    </row>
    <row r="1163" spans="1:11" ht="45" x14ac:dyDescent="0.2">
      <c r="A1163" s="1">
        <v>20190157</v>
      </c>
      <c r="B1163" s="426" t="s">
        <v>1328</v>
      </c>
      <c r="C1163" s="427">
        <v>273852146</v>
      </c>
      <c r="D1163" s="427" t="s">
        <v>1354</v>
      </c>
      <c r="E1163" s="428">
        <v>498.99</v>
      </c>
      <c r="F1163" s="429">
        <v>43627.65861111111</v>
      </c>
      <c r="G1163" s="433">
        <v>2019</v>
      </c>
      <c r="H1163" s="432" t="s">
        <v>1524</v>
      </c>
      <c r="I1163" s="426" t="s">
        <v>1525</v>
      </c>
      <c r="J1163" s="426" t="s">
        <v>1526</v>
      </c>
      <c r="K1163" s="426" t="s">
        <v>382</v>
      </c>
    </row>
    <row r="1164" spans="1:11" ht="45" x14ac:dyDescent="0.2">
      <c r="A1164" s="1">
        <v>20190158</v>
      </c>
      <c r="B1164" s="426" t="s">
        <v>1328</v>
      </c>
      <c r="C1164" s="427">
        <v>273852634</v>
      </c>
      <c r="D1164" s="427" t="s">
        <v>1355</v>
      </c>
      <c r="E1164" s="428">
        <v>1564.18</v>
      </c>
      <c r="F1164" s="429">
        <v>43627.658935185187</v>
      </c>
      <c r="G1164" s="433">
        <v>2019</v>
      </c>
      <c r="H1164" s="432" t="s">
        <v>1524</v>
      </c>
      <c r="I1164" s="426" t="s">
        <v>1525</v>
      </c>
      <c r="J1164" s="426" t="s">
        <v>1526</v>
      </c>
      <c r="K1164" s="426" t="s">
        <v>382</v>
      </c>
    </row>
    <row r="1165" spans="1:11" ht="45" x14ac:dyDescent="0.2">
      <c r="A1165" s="1">
        <v>20190159</v>
      </c>
      <c r="B1165" s="426" t="s">
        <v>1328</v>
      </c>
      <c r="C1165" s="427">
        <v>273852979</v>
      </c>
      <c r="D1165" s="427" t="s">
        <v>1356</v>
      </c>
      <c r="E1165" s="428">
        <v>9331.5300000000007</v>
      </c>
      <c r="F1165" s="429">
        <v>43627.659270833334</v>
      </c>
      <c r="G1165" s="433">
        <v>2019</v>
      </c>
      <c r="H1165" s="432" t="s">
        <v>1524</v>
      </c>
      <c r="I1165" s="426" t="s">
        <v>1525</v>
      </c>
      <c r="J1165" s="426" t="s">
        <v>1526</v>
      </c>
      <c r="K1165" s="426" t="s">
        <v>382</v>
      </c>
    </row>
    <row r="1166" spans="1:11" ht="30" x14ac:dyDescent="0.2">
      <c r="A1166" s="1">
        <v>20190160</v>
      </c>
      <c r="B1166" s="426" t="s">
        <v>494</v>
      </c>
      <c r="C1166" s="427" t="s">
        <v>1527</v>
      </c>
      <c r="D1166" s="427" t="s">
        <v>495</v>
      </c>
      <c r="E1166" s="428">
        <v>6020</v>
      </c>
      <c r="F1166" s="429">
        <v>43629.717824074076</v>
      </c>
      <c r="G1166" s="433">
        <v>2019</v>
      </c>
      <c r="H1166" s="432" t="s">
        <v>1414</v>
      </c>
      <c r="I1166" s="426" t="s">
        <v>1415</v>
      </c>
      <c r="J1166" s="426" t="s">
        <v>1415</v>
      </c>
      <c r="K1166" s="426" t="s">
        <v>150</v>
      </c>
    </row>
    <row r="1167" spans="1:11" ht="30" x14ac:dyDescent="0.2">
      <c r="A1167" s="1">
        <v>20190161</v>
      </c>
      <c r="B1167" s="426" t="s">
        <v>494</v>
      </c>
      <c r="C1167" s="427" t="s">
        <v>1527</v>
      </c>
      <c r="D1167" s="427" t="s">
        <v>495</v>
      </c>
      <c r="E1167" s="428">
        <v>6020</v>
      </c>
      <c r="F1167" s="429">
        <v>43629.718136574076</v>
      </c>
      <c r="G1167" s="433">
        <v>2019</v>
      </c>
      <c r="H1167" s="432" t="s">
        <v>1412</v>
      </c>
      <c r="I1167" s="426" t="s">
        <v>1413</v>
      </c>
      <c r="J1167" s="426" t="s">
        <v>1413</v>
      </c>
      <c r="K1167" s="426" t="s">
        <v>150</v>
      </c>
    </row>
    <row r="1168" spans="1:11" ht="15" x14ac:dyDescent="0.2">
      <c r="A1168" s="1">
        <v>20190162</v>
      </c>
      <c r="B1168" s="426" t="s">
        <v>105</v>
      </c>
      <c r="C1168" s="427">
        <v>12315478</v>
      </c>
      <c r="D1168" s="427" t="s">
        <v>106</v>
      </c>
      <c r="E1168" s="428">
        <v>260000</v>
      </c>
      <c r="F1168" s="429">
        <v>43606.462453703702</v>
      </c>
      <c r="G1168" s="433">
        <v>2019</v>
      </c>
      <c r="H1168" s="432" t="s">
        <v>1563</v>
      </c>
      <c r="I1168" s="426" t="s">
        <v>1564</v>
      </c>
      <c r="J1168" s="426" t="s">
        <v>1564</v>
      </c>
      <c r="K1168" s="426" t="s">
        <v>109</v>
      </c>
    </row>
    <row r="1169" spans="1:11" ht="15" x14ac:dyDescent="0.2">
      <c r="A1169" s="1">
        <v>20190163</v>
      </c>
      <c r="B1169" s="426" t="s">
        <v>105</v>
      </c>
      <c r="C1169" s="427">
        <v>12315478</v>
      </c>
      <c r="D1169" s="427" t="s">
        <v>106</v>
      </c>
      <c r="E1169" s="428">
        <v>260000</v>
      </c>
      <c r="F1169" s="429">
        <v>43606.464259259257</v>
      </c>
      <c r="G1169" s="433">
        <v>2019</v>
      </c>
      <c r="H1169" s="432" t="s">
        <v>1565</v>
      </c>
      <c r="I1169" s="426" t="s">
        <v>1566</v>
      </c>
      <c r="J1169" s="426" t="s">
        <v>1566</v>
      </c>
      <c r="K1169" s="426" t="s">
        <v>109</v>
      </c>
    </row>
    <row r="1170" spans="1:11" ht="30" x14ac:dyDescent="0.2">
      <c r="A1170" s="1">
        <v>20190164</v>
      </c>
      <c r="B1170" s="426" t="s">
        <v>171</v>
      </c>
      <c r="C1170" s="427">
        <v>6232213198</v>
      </c>
      <c r="D1170" s="427" t="s">
        <v>172</v>
      </c>
      <c r="E1170" s="428">
        <v>186022.21</v>
      </c>
      <c r="F1170" s="429">
        <v>43511</v>
      </c>
      <c r="G1170" s="433">
        <v>2019</v>
      </c>
      <c r="H1170" s="432" t="s">
        <v>1389</v>
      </c>
      <c r="I1170" s="426" t="s">
        <v>1463</v>
      </c>
      <c r="J1170" s="426" t="s">
        <v>1146</v>
      </c>
      <c r="K1170" s="426" t="s">
        <v>18</v>
      </c>
    </row>
    <row r="1171" spans="1:11" ht="30" x14ac:dyDescent="0.2">
      <c r="A1171" s="1">
        <v>20190165</v>
      </c>
      <c r="B1171" s="426" t="s">
        <v>1483</v>
      </c>
      <c r="C1171" s="427">
        <v>1945571431</v>
      </c>
      <c r="D1171" s="427" t="s">
        <v>1484</v>
      </c>
      <c r="E1171" s="428">
        <v>12000</v>
      </c>
      <c r="F1171" s="429">
        <v>43606</v>
      </c>
      <c r="G1171" s="433">
        <v>2019</v>
      </c>
      <c r="H1171" s="432" t="s">
        <v>1451</v>
      </c>
      <c r="I1171" s="426" t="s">
        <v>1453</v>
      </c>
      <c r="J1171" s="426" t="s">
        <v>1453</v>
      </c>
      <c r="K1171" s="426" t="s">
        <v>1048</v>
      </c>
    </row>
    <row r="1172" spans="1:11" ht="30" x14ac:dyDescent="0.2">
      <c r="A1172" s="1">
        <v>20190166</v>
      </c>
      <c r="B1172" s="426" t="s">
        <v>1464</v>
      </c>
      <c r="C1172" s="427">
        <v>338868291</v>
      </c>
      <c r="D1172" s="427" t="s">
        <v>1465</v>
      </c>
      <c r="E1172" s="428">
        <v>57600</v>
      </c>
      <c r="F1172" s="429">
        <v>43524</v>
      </c>
      <c r="G1172" s="433">
        <v>2019</v>
      </c>
      <c r="H1172" s="432" t="s">
        <v>1466</v>
      </c>
      <c r="I1172" s="426" t="s">
        <v>1467</v>
      </c>
      <c r="J1172" s="426" t="s">
        <v>1467</v>
      </c>
      <c r="K1172" s="426" t="s">
        <v>1468</v>
      </c>
    </row>
    <row r="1173" spans="1:11" ht="30" x14ac:dyDescent="0.2">
      <c r="A1173" s="1">
        <v>20190167</v>
      </c>
      <c r="B1173" s="426" t="s">
        <v>313</v>
      </c>
      <c r="C1173" s="427">
        <v>72989451</v>
      </c>
      <c r="D1173" s="427" t="s">
        <v>314</v>
      </c>
      <c r="E1173" s="428">
        <v>296870.11</v>
      </c>
      <c r="F1173" s="429">
        <v>43601.71802083333</v>
      </c>
      <c r="G1173" s="433">
        <v>2019</v>
      </c>
      <c r="H1173" s="432" t="s">
        <v>1561</v>
      </c>
      <c r="I1173" s="426" t="s">
        <v>1562</v>
      </c>
      <c r="J1173" s="426" t="s">
        <v>1562</v>
      </c>
      <c r="K1173" s="426" t="s">
        <v>790</v>
      </c>
    </row>
    <row r="1174" spans="1:11" ht="15" x14ac:dyDescent="0.2">
      <c r="A1174" s="1">
        <v>20190169</v>
      </c>
      <c r="B1174" s="426" t="s">
        <v>13</v>
      </c>
      <c r="C1174" s="427">
        <v>3629471372</v>
      </c>
      <c r="D1174" s="427" t="s">
        <v>14</v>
      </c>
      <c r="E1174" s="428">
        <v>188000</v>
      </c>
      <c r="F1174" s="429">
        <v>43601.705196759256</v>
      </c>
      <c r="G1174" s="433">
        <v>2019</v>
      </c>
      <c r="H1174" s="432" t="s">
        <v>1567</v>
      </c>
      <c r="I1174" s="426" t="s">
        <v>1568</v>
      </c>
      <c r="J1174" s="426" t="s">
        <v>1568</v>
      </c>
      <c r="K1174" s="426" t="s">
        <v>24</v>
      </c>
    </row>
    <row r="1175" spans="1:11" ht="15" x14ac:dyDescent="0.2">
      <c r="A1175" s="1">
        <v>20190170</v>
      </c>
      <c r="B1175" s="426" t="s">
        <v>190</v>
      </c>
      <c r="C1175" s="427">
        <v>6736281221</v>
      </c>
      <c r="D1175" s="427" t="s">
        <v>1569</v>
      </c>
      <c r="E1175" s="428">
        <v>150000</v>
      </c>
      <c r="F1175" s="429">
        <v>43601.715671296297</v>
      </c>
      <c r="G1175" s="433">
        <v>2019</v>
      </c>
      <c r="H1175" s="432" t="s">
        <v>1570</v>
      </c>
      <c r="I1175" s="426" t="s">
        <v>1571</v>
      </c>
      <c r="J1175" s="426" t="s">
        <v>1571</v>
      </c>
      <c r="K1175" s="426" t="s">
        <v>580</v>
      </c>
    </row>
    <row r="1176" spans="1:11" ht="30" x14ac:dyDescent="0.2">
      <c r="A1176" s="1">
        <v>20190171</v>
      </c>
      <c r="B1176" s="426" t="s">
        <v>1528</v>
      </c>
      <c r="C1176" s="427">
        <v>31386741626</v>
      </c>
      <c r="D1176" s="427" t="s">
        <v>1529</v>
      </c>
      <c r="E1176" s="428">
        <v>55560.23</v>
      </c>
      <c r="F1176" s="429">
        <v>43629.717465277776</v>
      </c>
      <c r="G1176" s="433">
        <v>2019</v>
      </c>
      <c r="H1176" s="432" t="s">
        <v>1530</v>
      </c>
      <c r="I1176" s="426" t="s">
        <v>1531</v>
      </c>
      <c r="J1176" s="426" t="s">
        <v>1532</v>
      </c>
      <c r="K1176" s="426" t="s">
        <v>1533</v>
      </c>
    </row>
    <row r="1177" spans="1:11" ht="30" x14ac:dyDescent="0.2">
      <c r="A1177" s="1">
        <v>20190172</v>
      </c>
      <c r="B1177" s="426" t="s">
        <v>803</v>
      </c>
      <c r="C1177" s="427">
        <v>71334388249</v>
      </c>
      <c r="D1177" s="427" t="s">
        <v>466</v>
      </c>
      <c r="E1177" s="428">
        <v>0</v>
      </c>
      <c r="F1177" s="429">
        <v>43613</v>
      </c>
      <c r="G1177" s="433">
        <v>2019</v>
      </c>
      <c r="H1177" s="432" t="s">
        <v>1403</v>
      </c>
      <c r="I1177" s="426" t="s">
        <v>1404</v>
      </c>
      <c r="J1177" s="426" t="s">
        <v>1404</v>
      </c>
      <c r="K1177" s="426" t="s">
        <v>82</v>
      </c>
    </row>
    <row r="1178" spans="1:11" ht="30" x14ac:dyDescent="0.2">
      <c r="A1178" s="1">
        <v>20190174</v>
      </c>
      <c r="B1178" s="426" t="s">
        <v>803</v>
      </c>
      <c r="C1178" s="427">
        <v>71334388168</v>
      </c>
      <c r="D1178" s="427" t="s">
        <v>472</v>
      </c>
      <c r="E1178" s="428">
        <v>0</v>
      </c>
      <c r="F1178" s="429">
        <v>43613</v>
      </c>
      <c r="G1178" s="433">
        <v>2019</v>
      </c>
      <c r="H1178" s="432" t="s">
        <v>1403</v>
      </c>
      <c r="I1178" s="426" t="s">
        <v>1404</v>
      </c>
      <c r="J1178" s="426" t="s">
        <v>1404</v>
      </c>
      <c r="K1178" s="426" t="s">
        <v>82</v>
      </c>
    </row>
    <row r="1179" spans="1:11" ht="30" x14ac:dyDescent="0.2">
      <c r="A1179" s="1">
        <v>20190175</v>
      </c>
      <c r="B1179" s="426" t="s">
        <v>1541</v>
      </c>
      <c r="C1179" s="427">
        <v>7161297147</v>
      </c>
      <c r="D1179" s="427" t="s">
        <v>1542</v>
      </c>
      <c r="E1179" s="428">
        <v>10800</v>
      </c>
      <c r="F1179" s="429">
        <v>43580</v>
      </c>
      <c r="G1179" s="433">
        <v>2019</v>
      </c>
      <c r="H1179" s="432" t="s">
        <v>1430</v>
      </c>
      <c r="I1179" s="426" t="s">
        <v>1431</v>
      </c>
      <c r="J1179" s="426" t="s">
        <v>1431</v>
      </c>
      <c r="K1179" s="426" t="s">
        <v>785</v>
      </c>
    </row>
    <row r="1180" spans="1:11" ht="15" x14ac:dyDescent="0.2">
      <c r="A1180" s="1">
        <v>20190176</v>
      </c>
      <c r="B1180" s="426" t="s">
        <v>860</v>
      </c>
      <c r="C1180" s="427">
        <v>2196371568</v>
      </c>
      <c r="D1180" s="427" t="s">
        <v>317</v>
      </c>
      <c r="E1180" s="428">
        <v>278012.25</v>
      </c>
      <c r="F1180" s="429">
        <v>43615.668055555558</v>
      </c>
      <c r="G1180" s="433">
        <v>2019</v>
      </c>
      <c r="H1180" s="432" t="s">
        <v>1543</v>
      </c>
      <c r="I1180" s="426" t="s">
        <v>1544</v>
      </c>
      <c r="J1180" s="426" t="s">
        <v>1544</v>
      </c>
      <c r="K1180" s="426" t="s">
        <v>1545</v>
      </c>
    </row>
    <row r="1181" spans="1:11" ht="30" x14ac:dyDescent="0.2">
      <c r="A1181" s="1">
        <v>20190177</v>
      </c>
      <c r="B1181" s="426" t="s">
        <v>1328</v>
      </c>
      <c r="C1181" s="427">
        <v>273853215</v>
      </c>
      <c r="D1181" s="427" t="s">
        <v>1359</v>
      </c>
      <c r="E1181" s="428">
        <v>5390.08</v>
      </c>
      <c r="F1181" s="429">
        <v>43623.62295138889</v>
      </c>
      <c r="G1181" s="433">
        <v>2019</v>
      </c>
      <c r="H1181" s="432" t="s">
        <v>1226</v>
      </c>
      <c r="I1181" s="426" t="s">
        <v>1227</v>
      </c>
      <c r="J1181" s="426" t="s">
        <v>1228</v>
      </c>
      <c r="K1181" s="426" t="s">
        <v>382</v>
      </c>
    </row>
    <row r="1182" spans="1:11" ht="30" x14ac:dyDescent="0.2">
      <c r="A1182" s="1">
        <v>20190178</v>
      </c>
      <c r="B1182" s="426" t="s">
        <v>1328</v>
      </c>
      <c r="C1182" s="427">
        <v>273853134</v>
      </c>
      <c r="D1182" s="427" t="s">
        <v>1358</v>
      </c>
      <c r="E1182" s="428">
        <v>4935.53</v>
      </c>
      <c r="F1182" s="429">
        <v>43623.623657407406</v>
      </c>
      <c r="G1182" s="433">
        <v>2019</v>
      </c>
      <c r="H1182" s="432" t="s">
        <v>1226</v>
      </c>
      <c r="I1182" s="426" t="s">
        <v>1227</v>
      </c>
      <c r="J1182" s="426" t="s">
        <v>1228</v>
      </c>
      <c r="K1182" s="426" t="s">
        <v>382</v>
      </c>
    </row>
    <row r="1183" spans="1:11" ht="30" x14ac:dyDescent="0.2">
      <c r="A1183" s="1">
        <v>20190179</v>
      </c>
      <c r="B1183" s="426" t="s">
        <v>1328</v>
      </c>
      <c r="C1183" s="427">
        <v>27385353</v>
      </c>
      <c r="D1183" s="427" t="s">
        <v>1357</v>
      </c>
      <c r="E1183" s="428">
        <v>9391.9699999999993</v>
      </c>
      <c r="F1183" s="429">
        <v>43623.624131944445</v>
      </c>
      <c r="G1183" s="433">
        <v>2019</v>
      </c>
      <c r="H1183" s="432" t="s">
        <v>1226</v>
      </c>
      <c r="I1183" s="426" t="s">
        <v>1227</v>
      </c>
      <c r="J1183" s="426" t="s">
        <v>1228</v>
      </c>
      <c r="K1183" s="426" t="s">
        <v>382</v>
      </c>
    </row>
    <row r="1184" spans="1:11" ht="30" x14ac:dyDescent="0.2">
      <c r="A1184" s="1">
        <v>20190180</v>
      </c>
      <c r="B1184" s="426" t="s">
        <v>1328</v>
      </c>
      <c r="C1184" s="427">
        <v>273852979</v>
      </c>
      <c r="D1184" s="427" t="s">
        <v>1356</v>
      </c>
      <c r="E1184" s="428">
        <v>4665.76</v>
      </c>
      <c r="F1184" s="429">
        <v>43623.62462962963</v>
      </c>
      <c r="G1184" s="433">
        <v>2019</v>
      </c>
      <c r="H1184" s="432" t="s">
        <v>1226</v>
      </c>
      <c r="I1184" s="426" t="s">
        <v>1227</v>
      </c>
      <c r="J1184" s="426" t="s">
        <v>1228</v>
      </c>
      <c r="K1184" s="426" t="s">
        <v>382</v>
      </c>
    </row>
    <row r="1185" spans="1:11" ht="30" x14ac:dyDescent="0.2">
      <c r="A1185" s="1">
        <v>20190181</v>
      </c>
      <c r="B1185" s="426" t="s">
        <v>1328</v>
      </c>
      <c r="C1185" s="427">
        <v>273852227</v>
      </c>
      <c r="D1185" s="427" t="s">
        <v>1352</v>
      </c>
      <c r="E1185" s="428">
        <v>4703.1899999999996</v>
      </c>
      <c r="F1185" s="429">
        <v>43623.625335648147</v>
      </c>
      <c r="G1185" s="433">
        <v>2019</v>
      </c>
      <c r="H1185" s="432" t="s">
        <v>1226</v>
      </c>
      <c r="I1185" s="426" t="s">
        <v>1227</v>
      </c>
      <c r="J1185" s="426" t="s">
        <v>1228</v>
      </c>
      <c r="K1185" s="426" t="s">
        <v>382</v>
      </c>
    </row>
    <row r="1186" spans="1:11" ht="30" x14ac:dyDescent="0.2">
      <c r="A1186" s="1">
        <v>20190182</v>
      </c>
      <c r="B1186" s="426" t="s">
        <v>1328</v>
      </c>
      <c r="C1186" s="427">
        <v>2738581</v>
      </c>
      <c r="D1186" s="427" t="s">
        <v>1334</v>
      </c>
      <c r="E1186" s="428">
        <v>3647.33</v>
      </c>
      <c r="F1186" s="429">
        <v>43623.62572916667</v>
      </c>
      <c r="G1186" s="433">
        <v>2019</v>
      </c>
      <c r="H1186" s="432" t="s">
        <v>1226</v>
      </c>
      <c r="I1186" s="426" t="s">
        <v>1227</v>
      </c>
      <c r="J1186" s="426" t="s">
        <v>1228</v>
      </c>
      <c r="K1186" s="426" t="s">
        <v>382</v>
      </c>
    </row>
    <row r="1187" spans="1:11" ht="30" x14ac:dyDescent="0.2">
      <c r="A1187" s="1">
        <v>20190183</v>
      </c>
      <c r="B1187" s="426" t="s">
        <v>1488</v>
      </c>
      <c r="C1187" s="427">
        <v>273853398</v>
      </c>
      <c r="D1187" s="427" t="s">
        <v>1489</v>
      </c>
      <c r="E1187" s="428">
        <v>7006.15</v>
      </c>
      <c r="F1187" s="429">
        <v>43623.626134259262</v>
      </c>
      <c r="G1187" s="433">
        <v>2019</v>
      </c>
      <c r="H1187" s="432" t="s">
        <v>1226</v>
      </c>
      <c r="I1187" s="426" t="s">
        <v>1227</v>
      </c>
      <c r="J1187" s="426" t="s">
        <v>1228</v>
      </c>
      <c r="K1187" s="426" t="s">
        <v>382</v>
      </c>
    </row>
    <row r="1188" spans="1:11" ht="30" x14ac:dyDescent="0.2">
      <c r="A1188" s="1">
        <v>20190184</v>
      </c>
      <c r="B1188" s="426" t="s">
        <v>1490</v>
      </c>
      <c r="C1188" s="427">
        <v>273856443</v>
      </c>
      <c r="D1188" s="427" t="s">
        <v>1493</v>
      </c>
      <c r="E1188" s="428">
        <v>7042</v>
      </c>
      <c r="F1188" s="429">
        <v>43623.62667824074</v>
      </c>
      <c r="G1188" s="433">
        <v>2019</v>
      </c>
      <c r="H1188" s="432" t="s">
        <v>1226</v>
      </c>
      <c r="I1188" s="426" t="s">
        <v>1227</v>
      </c>
      <c r="J1188" s="426" t="s">
        <v>1228</v>
      </c>
      <c r="K1188" s="426" t="s">
        <v>382</v>
      </c>
    </row>
    <row r="1189" spans="1:11" ht="30" x14ac:dyDescent="0.2">
      <c r="A1189" s="1">
        <v>20190185</v>
      </c>
      <c r="B1189" s="426" t="s">
        <v>1490</v>
      </c>
      <c r="C1189" s="427">
        <v>27385685</v>
      </c>
      <c r="D1189" s="427" t="s">
        <v>1494</v>
      </c>
      <c r="E1189" s="428">
        <v>5724.6</v>
      </c>
      <c r="F1189" s="429">
        <v>43623.62704861111</v>
      </c>
      <c r="G1189" s="433">
        <v>2019</v>
      </c>
      <c r="H1189" s="432" t="s">
        <v>1226</v>
      </c>
      <c r="I1189" s="426" t="s">
        <v>1227</v>
      </c>
      <c r="J1189" s="426" t="s">
        <v>1228</v>
      </c>
      <c r="K1189" s="426" t="s">
        <v>382</v>
      </c>
    </row>
    <row r="1190" spans="1:11" ht="30" x14ac:dyDescent="0.2">
      <c r="A1190" s="1">
        <v>20190186</v>
      </c>
      <c r="B1190" s="426" t="s">
        <v>1490</v>
      </c>
      <c r="C1190" s="427">
        <v>273854955</v>
      </c>
      <c r="D1190" s="427" t="s">
        <v>1495</v>
      </c>
      <c r="E1190" s="428">
        <v>5797.06</v>
      </c>
      <c r="F1190" s="429">
        <v>43623.62740740741</v>
      </c>
      <c r="G1190" s="433">
        <v>2019</v>
      </c>
      <c r="H1190" s="432" t="s">
        <v>1226</v>
      </c>
      <c r="I1190" s="426" t="s">
        <v>1227</v>
      </c>
      <c r="J1190" s="426" t="s">
        <v>1228</v>
      </c>
      <c r="K1190" s="426" t="s">
        <v>382</v>
      </c>
    </row>
    <row r="1191" spans="1:11" ht="30" x14ac:dyDescent="0.2">
      <c r="A1191" s="1">
        <v>20190187</v>
      </c>
      <c r="B1191" s="426" t="s">
        <v>1490</v>
      </c>
      <c r="C1191" s="427">
        <v>273855528</v>
      </c>
      <c r="D1191" s="427" t="s">
        <v>1496</v>
      </c>
      <c r="E1191" s="428">
        <v>5302.34</v>
      </c>
      <c r="F1191" s="429">
        <v>43623.627789351849</v>
      </c>
      <c r="G1191" s="433">
        <v>2019</v>
      </c>
      <c r="H1191" s="432" t="s">
        <v>1226</v>
      </c>
      <c r="I1191" s="426" t="s">
        <v>1227</v>
      </c>
      <c r="J1191" s="426" t="s">
        <v>1228</v>
      </c>
      <c r="K1191" s="426" t="s">
        <v>382</v>
      </c>
    </row>
    <row r="1192" spans="1:11" ht="30" x14ac:dyDescent="0.2">
      <c r="A1192" s="1">
        <v>20190188</v>
      </c>
      <c r="B1192" s="426" t="s">
        <v>1490</v>
      </c>
      <c r="C1192" s="427">
        <v>273856699</v>
      </c>
      <c r="D1192" s="427" t="s">
        <v>1500</v>
      </c>
      <c r="E1192" s="428">
        <v>6258.13</v>
      </c>
      <c r="F1192" s="429">
        <v>43623.628125000003</v>
      </c>
      <c r="G1192" s="433">
        <v>2019</v>
      </c>
      <c r="H1192" s="432" t="s">
        <v>1226</v>
      </c>
      <c r="I1192" s="426" t="s">
        <v>1227</v>
      </c>
      <c r="J1192" s="426" t="s">
        <v>1228</v>
      </c>
      <c r="K1192" s="426" t="s">
        <v>382</v>
      </c>
    </row>
    <row r="1193" spans="1:11" ht="30" x14ac:dyDescent="0.2">
      <c r="A1193" s="1">
        <v>20190190</v>
      </c>
      <c r="B1193" s="426" t="s">
        <v>1490</v>
      </c>
      <c r="C1193" s="427">
        <v>27385453</v>
      </c>
      <c r="D1193" s="427" t="s">
        <v>1498</v>
      </c>
      <c r="E1193" s="428">
        <v>4157.78</v>
      </c>
      <c r="F1193" s="429">
        <v>43623.628900462965</v>
      </c>
      <c r="G1193" s="433">
        <v>2019</v>
      </c>
      <c r="H1193" s="432" t="s">
        <v>1226</v>
      </c>
      <c r="I1193" s="426" t="s">
        <v>1227</v>
      </c>
      <c r="J1193" s="426" t="s">
        <v>1228</v>
      </c>
      <c r="K1193" s="426" t="s">
        <v>382</v>
      </c>
    </row>
    <row r="1194" spans="1:11" ht="30" x14ac:dyDescent="0.2">
      <c r="A1194" s="1">
        <v>20190191</v>
      </c>
      <c r="B1194" s="426" t="s">
        <v>1490</v>
      </c>
      <c r="C1194" s="427">
        <v>273855862</v>
      </c>
      <c r="D1194" s="427" t="s">
        <v>1502</v>
      </c>
      <c r="E1194" s="428">
        <v>5044.84</v>
      </c>
      <c r="F1194" s="429">
        <v>43623.62939814815</v>
      </c>
      <c r="G1194" s="433">
        <v>2019</v>
      </c>
      <c r="H1194" s="432" t="s">
        <v>1226</v>
      </c>
      <c r="I1194" s="426" t="s">
        <v>1227</v>
      </c>
      <c r="J1194" s="426" t="s">
        <v>1228</v>
      </c>
      <c r="K1194" s="426" t="s">
        <v>382</v>
      </c>
    </row>
    <row r="1195" spans="1:11" ht="30" x14ac:dyDescent="0.2">
      <c r="A1195" s="1">
        <v>20190192</v>
      </c>
      <c r="B1195" s="426" t="s">
        <v>1490</v>
      </c>
      <c r="C1195" s="427">
        <v>273854467</v>
      </c>
      <c r="D1195" s="427" t="s">
        <v>1505</v>
      </c>
      <c r="E1195" s="428">
        <v>3865.3</v>
      </c>
      <c r="F1195" s="429">
        <v>43623.629861111112</v>
      </c>
      <c r="G1195" s="433">
        <v>2019</v>
      </c>
      <c r="H1195" s="432" t="s">
        <v>1226</v>
      </c>
      <c r="I1195" s="426" t="s">
        <v>1227</v>
      </c>
      <c r="J1195" s="426" t="s">
        <v>1228</v>
      </c>
      <c r="K1195" s="426" t="s">
        <v>382</v>
      </c>
    </row>
    <row r="1196" spans="1:11" ht="30" x14ac:dyDescent="0.2">
      <c r="A1196" s="1">
        <v>20190193</v>
      </c>
      <c r="B1196" s="426" t="s">
        <v>1490</v>
      </c>
      <c r="C1196" s="427">
        <v>273854793</v>
      </c>
      <c r="D1196" s="427" t="s">
        <v>1521</v>
      </c>
      <c r="E1196" s="428">
        <v>4606.1000000000004</v>
      </c>
      <c r="F1196" s="429">
        <v>43623.630347222221</v>
      </c>
      <c r="G1196" s="433">
        <v>2019</v>
      </c>
      <c r="H1196" s="432" t="s">
        <v>1226</v>
      </c>
      <c r="I1196" s="426" t="s">
        <v>1227</v>
      </c>
      <c r="J1196" s="426" t="s">
        <v>1228</v>
      </c>
      <c r="K1196" s="426" t="s">
        <v>382</v>
      </c>
    </row>
    <row r="1197" spans="1:11" ht="30" x14ac:dyDescent="0.2">
      <c r="A1197" s="1">
        <v>20190194</v>
      </c>
      <c r="B1197" s="426" t="s">
        <v>1490</v>
      </c>
      <c r="C1197" s="427">
        <v>273854386</v>
      </c>
      <c r="D1197" s="427" t="s">
        <v>1506</v>
      </c>
      <c r="E1197" s="428">
        <v>5831.48</v>
      </c>
      <c r="F1197" s="429">
        <v>43623.630798611113</v>
      </c>
      <c r="G1197" s="433">
        <v>2019</v>
      </c>
      <c r="H1197" s="432" t="s">
        <v>1226</v>
      </c>
      <c r="I1197" s="426" t="s">
        <v>1227</v>
      </c>
      <c r="J1197" s="426" t="s">
        <v>1228</v>
      </c>
      <c r="K1197" s="426" t="s">
        <v>382</v>
      </c>
    </row>
    <row r="1198" spans="1:11" ht="30" x14ac:dyDescent="0.2">
      <c r="A1198" s="1">
        <v>20190195</v>
      </c>
      <c r="B1198" s="426" t="s">
        <v>1490</v>
      </c>
      <c r="C1198" s="427">
        <v>27385628</v>
      </c>
      <c r="D1198" s="427" t="s">
        <v>1507</v>
      </c>
      <c r="E1198" s="428">
        <v>4311.8599999999997</v>
      </c>
      <c r="F1198" s="429">
        <v>43623.63113425926</v>
      </c>
      <c r="G1198" s="433">
        <v>2019</v>
      </c>
      <c r="H1198" s="432" t="s">
        <v>1226</v>
      </c>
      <c r="I1198" s="426" t="s">
        <v>1227</v>
      </c>
      <c r="J1198" s="426" t="s">
        <v>1228</v>
      </c>
      <c r="K1198" s="426" t="s">
        <v>382</v>
      </c>
    </row>
    <row r="1199" spans="1:11" ht="30" x14ac:dyDescent="0.2">
      <c r="A1199" s="1">
        <v>20190196</v>
      </c>
      <c r="B1199" s="426" t="s">
        <v>1490</v>
      </c>
      <c r="C1199" s="427">
        <v>27385511</v>
      </c>
      <c r="D1199" s="427" t="s">
        <v>1509</v>
      </c>
      <c r="E1199" s="428">
        <v>3823.76</v>
      </c>
      <c r="F1199" s="429">
        <v>43623.631458333337</v>
      </c>
      <c r="G1199" s="433">
        <v>2019</v>
      </c>
      <c r="H1199" s="432" t="s">
        <v>1226</v>
      </c>
      <c r="I1199" s="426" t="s">
        <v>1227</v>
      </c>
      <c r="J1199" s="426" t="s">
        <v>1228</v>
      </c>
      <c r="K1199" s="426" t="s">
        <v>382</v>
      </c>
    </row>
    <row r="1200" spans="1:11" ht="30" x14ac:dyDescent="0.2">
      <c r="A1200" s="1">
        <v>20190199</v>
      </c>
      <c r="B1200" s="426" t="s">
        <v>803</v>
      </c>
      <c r="C1200" s="427">
        <v>71334388168</v>
      </c>
      <c r="D1200" s="427" t="s">
        <v>472</v>
      </c>
      <c r="E1200" s="428">
        <v>0</v>
      </c>
      <c r="F1200" s="429">
        <v>43606.454062500001</v>
      </c>
      <c r="G1200" s="433">
        <v>2019</v>
      </c>
      <c r="H1200" s="432" t="s">
        <v>1572</v>
      </c>
      <c r="I1200" s="426" t="s">
        <v>1573</v>
      </c>
      <c r="J1200" s="426" t="s">
        <v>1573</v>
      </c>
      <c r="K1200" s="426" t="s">
        <v>82</v>
      </c>
    </row>
    <row r="1201" spans="1:11" ht="30" x14ac:dyDescent="0.2">
      <c r="A1201" s="1">
        <v>20190200</v>
      </c>
      <c r="B1201" s="426" t="s">
        <v>1149</v>
      </c>
      <c r="C1201" s="427">
        <v>45997122969</v>
      </c>
      <c r="D1201" s="427" t="s">
        <v>1150</v>
      </c>
      <c r="E1201" s="428">
        <v>30000</v>
      </c>
      <c r="F1201" s="429">
        <v>43615.512083333335</v>
      </c>
      <c r="G1201" s="433">
        <v>2019</v>
      </c>
      <c r="H1201" s="432" t="s">
        <v>1581</v>
      </c>
      <c r="I1201" s="426" t="s">
        <v>1582</v>
      </c>
      <c r="J1201" s="426" t="s">
        <v>1583</v>
      </c>
      <c r="K1201" s="426" t="s">
        <v>155</v>
      </c>
    </row>
    <row r="1202" spans="1:11" ht="15" x14ac:dyDescent="0.2">
      <c r="A1202" s="1">
        <v>20190201</v>
      </c>
      <c r="B1202" s="426" t="s">
        <v>778</v>
      </c>
      <c r="C1202" s="427">
        <v>166812356</v>
      </c>
      <c r="D1202" s="427" t="s">
        <v>779</v>
      </c>
      <c r="E1202" s="428">
        <v>140000</v>
      </c>
      <c r="F1202" s="429">
        <v>43601</v>
      </c>
      <c r="G1202" s="433">
        <v>2019</v>
      </c>
      <c r="H1202" s="432" t="s">
        <v>1471</v>
      </c>
      <c r="I1202" s="426" t="s">
        <v>1472</v>
      </c>
      <c r="J1202" s="426" t="s">
        <v>1472</v>
      </c>
      <c r="K1202" s="426" t="s">
        <v>782</v>
      </c>
    </row>
    <row r="1203" spans="1:11" ht="15" x14ac:dyDescent="0.2">
      <c r="A1203" s="1">
        <v>20190202</v>
      </c>
      <c r="B1203" s="426" t="s">
        <v>13</v>
      </c>
      <c r="C1203" s="427">
        <v>3629471372</v>
      </c>
      <c r="D1203" s="427" t="s">
        <v>14</v>
      </c>
      <c r="E1203" s="428">
        <v>199999.93</v>
      </c>
      <c r="F1203" s="429">
        <v>43606.510300925926</v>
      </c>
      <c r="G1203" s="433">
        <v>2019</v>
      </c>
      <c r="H1203" s="432" t="s">
        <v>1574</v>
      </c>
      <c r="I1203" s="426" t="s">
        <v>1575</v>
      </c>
      <c r="J1203" s="426" t="s">
        <v>1575</v>
      </c>
      <c r="K1203" s="426" t="s">
        <v>1576</v>
      </c>
    </row>
    <row r="1204" spans="1:11" ht="15" x14ac:dyDescent="0.2">
      <c r="A1204" s="1">
        <v>20190203</v>
      </c>
      <c r="B1204" s="426" t="s">
        <v>13</v>
      </c>
      <c r="C1204" s="427">
        <v>3629471372</v>
      </c>
      <c r="D1204" s="427" t="s">
        <v>14</v>
      </c>
      <c r="E1204" s="428">
        <v>190000</v>
      </c>
      <c r="F1204" s="429">
        <v>43641</v>
      </c>
      <c r="G1204" s="433">
        <v>2019</v>
      </c>
      <c r="H1204" s="432" t="s">
        <v>1588</v>
      </c>
      <c r="I1204" s="426" t="s">
        <v>1589</v>
      </c>
      <c r="J1204" s="426" t="s">
        <v>1589</v>
      </c>
      <c r="K1204" s="426" t="s">
        <v>259</v>
      </c>
    </row>
    <row r="1205" spans="1:11" ht="15" x14ac:dyDescent="0.2">
      <c r="A1205" s="1">
        <v>20190204</v>
      </c>
      <c r="B1205" s="426" t="s">
        <v>1469</v>
      </c>
      <c r="C1205" s="427">
        <v>16642937261</v>
      </c>
      <c r="D1205" s="427" t="s">
        <v>1470</v>
      </c>
      <c r="E1205" s="428">
        <v>35000</v>
      </c>
      <c r="F1205" s="429">
        <v>43635</v>
      </c>
      <c r="G1205" s="433">
        <v>2019</v>
      </c>
      <c r="H1205" s="432" t="s">
        <v>1471</v>
      </c>
      <c r="I1205" s="426" t="s">
        <v>1472</v>
      </c>
      <c r="J1205" s="426" t="s">
        <v>1472</v>
      </c>
      <c r="K1205" s="426" t="s">
        <v>782</v>
      </c>
    </row>
    <row r="1206" spans="1:11" ht="15" x14ac:dyDescent="0.2">
      <c r="A1206" s="1">
        <v>20190205</v>
      </c>
      <c r="B1206" s="426" t="s">
        <v>1473</v>
      </c>
      <c r="C1206" s="427">
        <v>1663945821</v>
      </c>
      <c r="D1206" s="427" t="s">
        <v>1474</v>
      </c>
      <c r="E1206" s="428">
        <v>33000</v>
      </c>
      <c r="F1206" s="429">
        <v>43635</v>
      </c>
      <c r="G1206" s="433">
        <v>2019</v>
      </c>
      <c r="H1206" s="432" t="s">
        <v>1471</v>
      </c>
      <c r="I1206" s="426" t="s">
        <v>1472</v>
      </c>
      <c r="J1206" s="426" t="s">
        <v>1472</v>
      </c>
      <c r="K1206" s="426" t="s">
        <v>782</v>
      </c>
    </row>
    <row r="1207" spans="1:11" ht="15" x14ac:dyDescent="0.2">
      <c r="A1207" s="1">
        <v>20190206</v>
      </c>
      <c r="B1207" s="426" t="s">
        <v>1473</v>
      </c>
      <c r="C1207" s="427">
        <v>166394582355</v>
      </c>
      <c r="D1207" s="427" t="s">
        <v>1475</v>
      </c>
      <c r="E1207" s="428">
        <v>33000</v>
      </c>
      <c r="F1207" s="429">
        <v>43635</v>
      </c>
      <c r="G1207" s="433">
        <v>2019</v>
      </c>
      <c r="H1207" s="432" t="s">
        <v>1471</v>
      </c>
      <c r="I1207" s="426" t="s">
        <v>1472</v>
      </c>
      <c r="J1207" s="426" t="s">
        <v>1472</v>
      </c>
      <c r="K1207" s="426" t="s">
        <v>782</v>
      </c>
    </row>
    <row r="1208" spans="1:11" ht="15" x14ac:dyDescent="0.2">
      <c r="A1208" s="1">
        <v>20190207</v>
      </c>
      <c r="B1208" s="426" t="s">
        <v>297</v>
      </c>
      <c r="C1208" s="427">
        <v>6736281221</v>
      </c>
      <c r="D1208" s="427" t="s">
        <v>493</v>
      </c>
      <c r="E1208" s="428">
        <v>261161.7</v>
      </c>
      <c r="F1208" s="429">
        <v>43629.718761574077</v>
      </c>
      <c r="G1208" s="433">
        <v>2019</v>
      </c>
      <c r="H1208" s="432" t="s">
        <v>1548</v>
      </c>
      <c r="I1208" s="426" t="s">
        <v>1549</v>
      </c>
      <c r="J1208" s="426" t="s">
        <v>1550</v>
      </c>
      <c r="K1208" s="426" t="s">
        <v>1003</v>
      </c>
    </row>
    <row r="1209" spans="1:11" ht="15" x14ac:dyDescent="0.2">
      <c r="A1209" s="1">
        <v>20190208</v>
      </c>
      <c r="B1209" s="426" t="s">
        <v>929</v>
      </c>
      <c r="C1209" s="427">
        <v>7131429712</v>
      </c>
      <c r="D1209" s="427" t="s">
        <v>930</v>
      </c>
      <c r="E1209" s="428">
        <v>15000</v>
      </c>
      <c r="F1209" s="429">
        <v>43629.718449074076</v>
      </c>
      <c r="G1209" s="433">
        <v>2019</v>
      </c>
      <c r="H1209" s="432" t="s">
        <v>1318</v>
      </c>
      <c r="I1209" s="426" t="s">
        <v>1319</v>
      </c>
      <c r="J1209" s="426" t="s">
        <v>1319</v>
      </c>
      <c r="K1209" s="426" t="s">
        <v>926</v>
      </c>
    </row>
    <row r="1210" spans="1:11" ht="15" x14ac:dyDescent="0.2">
      <c r="A1210" s="1">
        <v>20190209</v>
      </c>
      <c r="B1210" s="426" t="s">
        <v>1323</v>
      </c>
      <c r="C1210" s="427">
        <v>713199652317</v>
      </c>
      <c r="D1210" s="427" t="s">
        <v>1324</v>
      </c>
      <c r="E1210" s="428">
        <v>8000</v>
      </c>
      <c r="F1210" s="429">
        <v>43635.50984953704</v>
      </c>
      <c r="G1210" s="433">
        <v>2019</v>
      </c>
      <c r="H1210" s="432" t="s">
        <v>1318</v>
      </c>
      <c r="I1210" s="426" t="s">
        <v>1319</v>
      </c>
      <c r="J1210" s="426" t="s">
        <v>1319</v>
      </c>
      <c r="K1210" s="426" t="s">
        <v>926</v>
      </c>
    </row>
    <row r="1211" spans="1:11" ht="15" x14ac:dyDescent="0.2">
      <c r="A1211" s="1">
        <v>20190210</v>
      </c>
      <c r="B1211" s="426" t="s">
        <v>1323</v>
      </c>
      <c r="C1211" s="427">
        <v>71319965274</v>
      </c>
      <c r="D1211" s="427" t="s">
        <v>1325</v>
      </c>
      <c r="E1211" s="428">
        <v>13000</v>
      </c>
      <c r="F1211" s="429">
        <v>43635.510127314818</v>
      </c>
      <c r="G1211" s="433">
        <v>2019</v>
      </c>
      <c r="H1211" s="432" t="s">
        <v>1318</v>
      </c>
      <c r="I1211" s="426" t="s">
        <v>1319</v>
      </c>
      <c r="J1211" s="426" t="s">
        <v>1319</v>
      </c>
      <c r="K1211" s="426" t="s">
        <v>926</v>
      </c>
    </row>
    <row r="1212" spans="1:11" ht="15" x14ac:dyDescent="0.2">
      <c r="A1212" s="1">
        <v>20190211</v>
      </c>
      <c r="B1212" s="426" t="s">
        <v>389</v>
      </c>
      <c r="C1212" s="427">
        <v>131475</v>
      </c>
      <c r="D1212" s="427" t="s">
        <v>390</v>
      </c>
      <c r="E1212" s="428">
        <v>200000</v>
      </c>
      <c r="F1212" s="429">
        <v>43629.654328703706</v>
      </c>
      <c r="G1212" s="433">
        <v>2019</v>
      </c>
      <c r="H1212" s="432" t="s">
        <v>1546</v>
      </c>
      <c r="I1212" s="426" t="s">
        <v>1547</v>
      </c>
      <c r="J1212" s="426" t="s">
        <v>1547</v>
      </c>
      <c r="K1212" s="426" t="s">
        <v>750</v>
      </c>
    </row>
    <row r="1213" spans="1:11" ht="15" x14ac:dyDescent="0.2">
      <c r="A1213" s="1">
        <v>20190212</v>
      </c>
      <c r="B1213" s="426" t="s">
        <v>1632</v>
      </c>
      <c r="C1213" s="427">
        <v>1669143800013</v>
      </c>
      <c r="D1213" s="427" t="s">
        <v>1633</v>
      </c>
      <c r="E1213" s="428">
        <v>9573.9199999999837</v>
      </c>
      <c r="F1213" s="429">
        <v>43665</v>
      </c>
      <c r="G1213" s="433">
        <v>2019</v>
      </c>
      <c r="H1213" s="432" t="s">
        <v>1471</v>
      </c>
      <c r="I1213" s="426" t="s">
        <v>1472</v>
      </c>
      <c r="J1213" s="426" t="s">
        <v>1472</v>
      </c>
      <c r="K1213" s="426" t="s">
        <v>782</v>
      </c>
    </row>
    <row r="1214" spans="1:11" ht="15" x14ac:dyDescent="0.2">
      <c r="A1214" s="1">
        <v>20190213</v>
      </c>
      <c r="B1214" s="426" t="s">
        <v>1590</v>
      </c>
      <c r="C1214" s="427">
        <v>48127561854</v>
      </c>
      <c r="D1214" s="427" t="s">
        <v>410</v>
      </c>
      <c r="E1214" s="428">
        <v>86910.86</v>
      </c>
      <c r="F1214" s="429">
        <v>43642</v>
      </c>
      <c r="G1214" s="433">
        <v>2019</v>
      </c>
      <c r="H1214" s="432" t="s">
        <v>1591</v>
      </c>
      <c r="I1214" s="426" t="s">
        <v>1592</v>
      </c>
      <c r="J1214" s="426" t="s">
        <v>1592</v>
      </c>
      <c r="K1214" s="426" t="s">
        <v>413</v>
      </c>
    </row>
    <row r="1215" spans="1:11" ht="15" x14ac:dyDescent="0.2">
      <c r="A1215" s="1">
        <v>20190214</v>
      </c>
      <c r="B1215" s="426" t="s">
        <v>1590</v>
      </c>
      <c r="C1215" s="427">
        <v>481275618135</v>
      </c>
      <c r="D1215" s="427" t="s">
        <v>1593</v>
      </c>
      <c r="E1215" s="428">
        <v>86910.87</v>
      </c>
      <c r="F1215" s="429">
        <v>43642</v>
      </c>
      <c r="G1215" s="433">
        <v>2019</v>
      </c>
      <c r="H1215" s="432" t="s">
        <v>1591</v>
      </c>
      <c r="I1215" s="426" t="s">
        <v>1592</v>
      </c>
      <c r="J1215" s="426" t="s">
        <v>1592</v>
      </c>
      <c r="K1215" s="426" t="s">
        <v>413</v>
      </c>
    </row>
    <row r="1216" spans="1:11" ht="15" x14ac:dyDescent="0.2">
      <c r="A1216" s="1">
        <v>20190218</v>
      </c>
      <c r="B1216" s="426" t="s">
        <v>922</v>
      </c>
      <c r="C1216" s="427" t="s">
        <v>1317</v>
      </c>
      <c r="D1216" s="427" t="s">
        <v>923</v>
      </c>
      <c r="E1216" s="428">
        <v>20000</v>
      </c>
      <c r="F1216" s="429">
        <v>43635.500659722224</v>
      </c>
      <c r="G1216" s="433">
        <v>2019</v>
      </c>
      <c r="H1216" s="432" t="s">
        <v>1318</v>
      </c>
      <c r="I1216" s="426" t="s">
        <v>1319</v>
      </c>
      <c r="J1216" s="426" t="s">
        <v>1319</v>
      </c>
      <c r="K1216" s="426" t="s">
        <v>926</v>
      </c>
    </row>
    <row r="1217" spans="1:11" ht="30" x14ac:dyDescent="0.2">
      <c r="A1217" s="1">
        <v>20190219</v>
      </c>
      <c r="B1217" s="426" t="s">
        <v>803</v>
      </c>
      <c r="C1217" s="427">
        <v>7013343880087</v>
      </c>
      <c r="D1217" s="427" t="s">
        <v>469</v>
      </c>
      <c r="E1217" s="428">
        <v>71962.17</v>
      </c>
      <c r="F1217" s="429">
        <v>43658</v>
      </c>
      <c r="G1217" s="433">
        <v>2019</v>
      </c>
      <c r="H1217" s="432" t="s">
        <v>1403</v>
      </c>
      <c r="I1217" s="426" t="s">
        <v>1404</v>
      </c>
      <c r="J1217" s="426" t="s">
        <v>1404</v>
      </c>
      <c r="K1217" s="426" t="s">
        <v>82</v>
      </c>
    </row>
    <row r="1218" spans="1:11" ht="30" x14ac:dyDescent="0.2">
      <c r="A1218" s="1">
        <v>20190220</v>
      </c>
      <c r="B1218" s="426" t="s">
        <v>803</v>
      </c>
      <c r="C1218" s="427">
        <v>7013343880168</v>
      </c>
      <c r="D1218" s="427" t="s">
        <v>472</v>
      </c>
      <c r="E1218" s="428">
        <v>57098.76</v>
      </c>
      <c r="F1218" s="429">
        <v>43658</v>
      </c>
      <c r="G1218" s="433">
        <v>2019</v>
      </c>
      <c r="H1218" s="432" t="s">
        <v>1403</v>
      </c>
      <c r="I1218" s="426" t="s">
        <v>1404</v>
      </c>
      <c r="J1218" s="426" t="s">
        <v>1404</v>
      </c>
      <c r="K1218" s="426" t="s">
        <v>82</v>
      </c>
    </row>
    <row r="1219" spans="1:11" ht="30" x14ac:dyDescent="0.2">
      <c r="A1219" s="1">
        <v>20190221</v>
      </c>
      <c r="B1219" s="426" t="s">
        <v>803</v>
      </c>
      <c r="C1219" s="427">
        <v>7013343880249</v>
      </c>
      <c r="D1219" s="427" t="s">
        <v>466</v>
      </c>
      <c r="E1219" s="428">
        <v>155927.25</v>
      </c>
      <c r="F1219" s="429">
        <v>43658</v>
      </c>
      <c r="G1219" s="433">
        <v>2019</v>
      </c>
      <c r="H1219" s="432" t="s">
        <v>1403</v>
      </c>
      <c r="I1219" s="426" t="s">
        <v>1404</v>
      </c>
      <c r="J1219" s="426" t="s">
        <v>1404</v>
      </c>
      <c r="K1219" s="426" t="s">
        <v>82</v>
      </c>
    </row>
    <row r="1220" spans="1:11" ht="15" x14ac:dyDescent="0.2">
      <c r="A1220" s="1">
        <v>20190227</v>
      </c>
      <c r="B1220" s="426" t="s">
        <v>1604</v>
      </c>
      <c r="C1220" s="427">
        <v>56979819</v>
      </c>
      <c r="D1220" s="427" t="s">
        <v>1605</v>
      </c>
      <c r="E1220" s="428">
        <v>2220.9499999999998</v>
      </c>
      <c r="F1220" s="429">
        <v>43642</v>
      </c>
      <c r="G1220" s="433">
        <v>2019</v>
      </c>
      <c r="H1220" s="432" t="s">
        <v>1434</v>
      </c>
      <c r="I1220" s="426" t="s">
        <v>1435</v>
      </c>
      <c r="J1220" s="426" t="s">
        <v>1435</v>
      </c>
      <c r="K1220" s="426" t="s">
        <v>624</v>
      </c>
    </row>
    <row r="1221" spans="1:11" ht="15" x14ac:dyDescent="0.2">
      <c r="A1221" s="1">
        <v>20190230</v>
      </c>
      <c r="B1221" s="426" t="s">
        <v>907</v>
      </c>
      <c r="C1221" s="427">
        <v>23625282449</v>
      </c>
      <c r="D1221" s="427" t="s">
        <v>931</v>
      </c>
      <c r="E1221" s="428">
        <v>16550.12</v>
      </c>
      <c r="F1221" s="429">
        <v>43644</v>
      </c>
      <c r="G1221" s="433">
        <v>2019</v>
      </c>
      <c r="H1221" s="432" t="s">
        <v>1579</v>
      </c>
      <c r="I1221" s="426" t="s">
        <v>1580</v>
      </c>
      <c r="J1221" s="426" t="s">
        <v>1580</v>
      </c>
      <c r="K1221" s="426" t="s">
        <v>1131</v>
      </c>
    </row>
    <row r="1222" spans="1:11" ht="15" x14ac:dyDescent="0.2">
      <c r="A1222" s="1">
        <v>20190231</v>
      </c>
      <c r="B1222" s="426" t="s">
        <v>907</v>
      </c>
      <c r="C1222" s="427">
        <v>1625282434</v>
      </c>
      <c r="D1222" s="427" t="s">
        <v>913</v>
      </c>
      <c r="E1222" s="428">
        <v>6813.31</v>
      </c>
      <c r="F1222" s="429">
        <v>43644</v>
      </c>
      <c r="G1222" s="433">
        <v>2019</v>
      </c>
      <c r="H1222" s="432" t="s">
        <v>1579</v>
      </c>
      <c r="I1222" s="426" t="s">
        <v>1580</v>
      </c>
      <c r="J1222" s="426" t="s">
        <v>1580</v>
      </c>
      <c r="K1222" s="426" t="s">
        <v>1131</v>
      </c>
    </row>
    <row r="1223" spans="1:11" ht="15" x14ac:dyDescent="0.2">
      <c r="A1223" s="1">
        <v>20190232</v>
      </c>
      <c r="B1223" s="426" t="s">
        <v>907</v>
      </c>
      <c r="C1223" s="427">
        <v>562528242825</v>
      </c>
      <c r="D1223" s="427" t="s">
        <v>912</v>
      </c>
      <c r="E1223" s="428">
        <v>6619.22</v>
      </c>
      <c r="F1223" s="429">
        <v>43644</v>
      </c>
      <c r="G1223" s="433">
        <v>2019</v>
      </c>
      <c r="H1223" s="432" t="s">
        <v>1579</v>
      </c>
      <c r="I1223" s="426" t="s">
        <v>1580</v>
      </c>
      <c r="J1223" s="426" t="s">
        <v>1580</v>
      </c>
      <c r="K1223" s="426" t="s">
        <v>1131</v>
      </c>
    </row>
    <row r="1224" spans="1:11" ht="15" x14ac:dyDescent="0.2">
      <c r="A1224" s="1">
        <v>20190233</v>
      </c>
      <c r="B1224" s="426" t="s">
        <v>937</v>
      </c>
      <c r="C1224" s="427">
        <v>26125282485</v>
      </c>
      <c r="D1224" s="427" t="s">
        <v>938</v>
      </c>
      <c r="E1224" s="428">
        <v>6087.87</v>
      </c>
      <c r="F1224" s="429">
        <v>43644</v>
      </c>
      <c r="G1224" s="433">
        <v>2019</v>
      </c>
      <c r="H1224" s="432" t="s">
        <v>1579</v>
      </c>
      <c r="I1224" s="426" t="s">
        <v>1580</v>
      </c>
      <c r="J1224" s="426" t="s">
        <v>1580</v>
      </c>
      <c r="K1224" s="426" t="s">
        <v>1131</v>
      </c>
    </row>
    <row r="1225" spans="1:11" ht="15" x14ac:dyDescent="0.2">
      <c r="A1225" s="1">
        <v>20190234</v>
      </c>
      <c r="B1225" s="426" t="s">
        <v>907</v>
      </c>
      <c r="C1225" s="427">
        <v>3242528242962</v>
      </c>
      <c r="D1225" s="427" t="s">
        <v>908</v>
      </c>
      <c r="E1225" s="428">
        <v>10979.19</v>
      </c>
      <c r="F1225" s="429">
        <v>43644</v>
      </c>
      <c r="G1225" s="433">
        <v>2019</v>
      </c>
      <c r="H1225" s="432" t="s">
        <v>1579</v>
      </c>
      <c r="I1225" s="426" t="s">
        <v>1580</v>
      </c>
      <c r="J1225" s="426" t="s">
        <v>1580</v>
      </c>
      <c r="K1225" s="426" t="s">
        <v>1131</v>
      </c>
    </row>
    <row r="1226" spans="1:11" ht="15" x14ac:dyDescent="0.2">
      <c r="A1226" s="1">
        <v>20190235</v>
      </c>
      <c r="B1226" s="426" t="s">
        <v>907</v>
      </c>
      <c r="C1226" s="427">
        <v>479252824265</v>
      </c>
      <c r="D1226" s="427" t="s">
        <v>916</v>
      </c>
      <c r="E1226" s="428">
        <v>4990.67</v>
      </c>
      <c r="F1226" s="429">
        <v>43644</v>
      </c>
      <c r="G1226" s="433">
        <v>2019</v>
      </c>
      <c r="H1226" s="432" t="s">
        <v>1579</v>
      </c>
      <c r="I1226" s="426" t="s">
        <v>1580</v>
      </c>
      <c r="J1226" s="426" t="s">
        <v>1580</v>
      </c>
      <c r="K1226" s="426" t="s">
        <v>1131</v>
      </c>
    </row>
    <row r="1227" spans="1:11" ht="15" x14ac:dyDescent="0.2">
      <c r="A1227" s="1">
        <v>20190236</v>
      </c>
      <c r="B1227" s="426" t="s">
        <v>937</v>
      </c>
      <c r="C1227" s="427">
        <v>1122528243753</v>
      </c>
      <c r="D1227" s="427" t="s">
        <v>943</v>
      </c>
      <c r="E1227" s="428">
        <v>6077.21</v>
      </c>
      <c r="F1227" s="429">
        <v>43644</v>
      </c>
      <c r="G1227" s="433">
        <v>2019</v>
      </c>
      <c r="H1227" s="432" t="s">
        <v>1579</v>
      </c>
      <c r="I1227" s="426" t="s">
        <v>1580</v>
      </c>
      <c r="J1227" s="426" t="s">
        <v>1580</v>
      </c>
      <c r="K1227" s="426" t="s">
        <v>1131</v>
      </c>
    </row>
    <row r="1228" spans="1:11" ht="15" x14ac:dyDescent="0.2">
      <c r="A1228" s="1">
        <v>20190237</v>
      </c>
      <c r="B1228" s="426" t="s">
        <v>907</v>
      </c>
      <c r="C1228" s="427">
        <v>5252528242517</v>
      </c>
      <c r="D1228" s="427" t="s">
        <v>932</v>
      </c>
      <c r="E1228" s="428">
        <v>11515.34</v>
      </c>
      <c r="F1228" s="429">
        <v>43644</v>
      </c>
      <c r="G1228" s="433">
        <v>2019</v>
      </c>
      <c r="H1228" s="432" t="s">
        <v>1579</v>
      </c>
      <c r="I1228" s="426" t="s">
        <v>1580</v>
      </c>
      <c r="J1228" s="426" t="s">
        <v>1580</v>
      </c>
      <c r="K1228" s="426" t="s">
        <v>1131</v>
      </c>
    </row>
    <row r="1229" spans="1:11" ht="15" x14ac:dyDescent="0.2">
      <c r="A1229" s="1">
        <v>20190238</v>
      </c>
      <c r="B1229" s="426" t="s">
        <v>907</v>
      </c>
      <c r="C1229" s="427">
        <v>6252528241364</v>
      </c>
      <c r="D1229" s="427" t="s">
        <v>911</v>
      </c>
      <c r="E1229" s="428">
        <v>6900.71</v>
      </c>
      <c r="F1229" s="429">
        <v>43644</v>
      </c>
      <c r="G1229" s="433">
        <v>2019</v>
      </c>
      <c r="H1229" s="432" t="s">
        <v>1579</v>
      </c>
      <c r="I1229" s="426" t="s">
        <v>1580</v>
      </c>
      <c r="J1229" s="426" t="s">
        <v>1580</v>
      </c>
      <c r="K1229" s="426" t="s">
        <v>1131</v>
      </c>
    </row>
    <row r="1230" spans="1:11" ht="15" x14ac:dyDescent="0.2">
      <c r="A1230" s="1">
        <v>20190239</v>
      </c>
      <c r="B1230" s="426" t="s">
        <v>907</v>
      </c>
      <c r="C1230" s="427">
        <v>6372528242318</v>
      </c>
      <c r="D1230" s="427" t="s">
        <v>914</v>
      </c>
      <c r="E1230" s="428">
        <v>6497.62</v>
      </c>
      <c r="F1230" s="429">
        <v>43644</v>
      </c>
      <c r="G1230" s="433">
        <v>2019</v>
      </c>
      <c r="H1230" s="432" t="s">
        <v>1579</v>
      </c>
      <c r="I1230" s="426" t="s">
        <v>1580</v>
      </c>
      <c r="J1230" s="426" t="s">
        <v>1580</v>
      </c>
      <c r="K1230" s="426" t="s">
        <v>1131</v>
      </c>
    </row>
    <row r="1231" spans="1:11" ht="15" x14ac:dyDescent="0.2">
      <c r="A1231" s="1">
        <v>20190240</v>
      </c>
      <c r="B1231" s="426" t="s">
        <v>907</v>
      </c>
      <c r="C1231" s="427">
        <v>6932528244484</v>
      </c>
      <c r="D1231" s="427" t="s">
        <v>933</v>
      </c>
      <c r="E1231" s="428">
        <v>9206.83</v>
      </c>
      <c r="F1231" s="429">
        <v>43644</v>
      </c>
      <c r="G1231" s="433">
        <v>2019</v>
      </c>
      <c r="H1231" s="432" t="s">
        <v>1579</v>
      </c>
      <c r="I1231" s="426" t="s">
        <v>1580</v>
      </c>
      <c r="J1231" s="426" t="s">
        <v>1580</v>
      </c>
      <c r="K1231" s="426" t="s">
        <v>1131</v>
      </c>
    </row>
    <row r="1232" spans="1:11" ht="15" x14ac:dyDescent="0.2">
      <c r="A1232" s="1">
        <v>20190241</v>
      </c>
      <c r="B1232" s="426" t="s">
        <v>907</v>
      </c>
      <c r="C1232" s="427">
        <v>223252824366</v>
      </c>
      <c r="D1232" s="427" t="s">
        <v>909</v>
      </c>
      <c r="E1232" s="428">
        <v>6145.54</v>
      </c>
      <c r="F1232" s="429">
        <v>43644</v>
      </c>
      <c r="G1232" s="433">
        <v>2019</v>
      </c>
      <c r="H1232" s="432" t="s">
        <v>1579</v>
      </c>
      <c r="I1232" s="426" t="s">
        <v>1580</v>
      </c>
      <c r="J1232" s="426" t="s">
        <v>1580</v>
      </c>
      <c r="K1232" s="426" t="s">
        <v>1131</v>
      </c>
    </row>
    <row r="1233" spans="1:11" ht="15" x14ac:dyDescent="0.2">
      <c r="A1233" s="1">
        <v>20190242</v>
      </c>
      <c r="B1233" s="426" t="s">
        <v>937</v>
      </c>
      <c r="C1233" s="427">
        <v>162528243321</v>
      </c>
      <c r="D1233" s="427" t="s">
        <v>947</v>
      </c>
      <c r="E1233" s="428">
        <v>5932.61</v>
      </c>
      <c r="F1233" s="429">
        <v>43644</v>
      </c>
      <c r="G1233" s="433">
        <v>2019</v>
      </c>
      <c r="H1233" s="432" t="s">
        <v>1579</v>
      </c>
      <c r="I1233" s="426" t="s">
        <v>1580</v>
      </c>
      <c r="J1233" s="426" t="s">
        <v>1580</v>
      </c>
      <c r="K1233" s="426" t="s">
        <v>1131</v>
      </c>
    </row>
    <row r="1234" spans="1:11" ht="15" x14ac:dyDescent="0.2">
      <c r="A1234" s="1">
        <v>20190243</v>
      </c>
      <c r="B1234" s="426" t="s">
        <v>907</v>
      </c>
      <c r="C1234" s="427">
        <v>5182528243426</v>
      </c>
      <c r="D1234" s="427" t="s">
        <v>934</v>
      </c>
      <c r="E1234" s="428">
        <v>8591.57</v>
      </c>
      <c r="F1234" s="429">
        <v>43644</v>
      </c>
      <c r="G1234" s="433">
        <v>2019</v>
      </c>
      <c r="H1234" s="432" t="s">
        <v>1579</v>
      </c>
      <c r="I1234" s="426" t="s">
        <v>1580</v>
      </c>
      <c r="J1234" s="426" t="s">
        <v>1580</v>
      </c>
      <c r="K1234" s="426" t="s">
        <v>1131</v>
      </c>
    </row>
    <row r="1235" spans="1:11" ht="15" x14ac:dyDescent="0.2">
      <c r="A1235" s="1">
        <v>20190244</v>
      </c>
      <c r="B1235" s="426" t="s">
        <v>907</v>
      </c>
      <c r="C1235" s="427">
        <v>3822528243526</v>
      </c>
      <c r="D1235" s="427" t="s">
        <v>935</v>
      </c>
      <c r="E1235" s="428">
        <v>7058.03</v>
      </c>
      <c r="F1235" s="429">
        <v>43644</v>
      </c>
      <c r="G1235" s="433">
        <v>2019</v>
      </c>
      <c r="H1235" s="432" t="s">
        <v>1579</v>
      </c>
      <c r="I1235" s="426" t="s">
        <v>1580</v>
      </c>
      <c r="J1235" s="426" t="s">
        <v>1580</v>
      </c>
      <c r="K1235" s="426" t="s">
        <v>1131</v>
      </c>
    </row>
    <row r="1236" spans="1:11" ht="15" x14ac:dyDescent="0.2">
      <c r="A1236" s="1">
        <v>20190245</v>
      </c>
      <c r="B1236" s="426" t="s">
        <v>907</v>
      </c>
      <c r="C1236" s="427">
        <v>287252824424</v>
      </c>
      <c r="D1236" s="427" t="s">
        <v>917</v>
      </c>
      <c r="E1236" s="428">
        <v>10327.51</v>
      </c>
      <c r="F1236" s="429">
        <v>43644</v>
      </c>
      <c r="G1236" s="433">
        <v>2019</v>
      </c>
      <c r="H1236" s="432" t="s">
        <v>1579</v>
      </c>
      <c r="I1236" s="426" t="s">
        <v>1580</v>
      </c>
      <c r="J1236" s="426" t="s">
        <v>1580</v>
      </c>
      <c r="K1236" s="426" t="s">
        <v>1131</v>
      </c>
    </row>
    <row r="1237" spans="1:11" ht="15" x14ac:dyDescent="0.2">
      <c r="A1237" s="1">
        <v>20190246</v>
      </c>
      <c r="B1237" s="426" t="s">
        <v>907</v>
      </c>
      <c r="C1237" s="427">
        <v>1552528244566</v>
      </c>
      <c r="D1237" s="427" t="s">
        <v>910</v>
      </c>
      <c r="E1237" s="428">
        <v>5103.37</v>
      </c>
      <c r="F1237" s="429">
        <v>43644</v>
      </c>
      <c r="G1237" s="433">
        <v>2019</v>
      </c>
      <c r="H1237" s="432" t="s">
        <v>1579</v>
      </c>
      <c r="I1237" s="426" t="s">
        <v>1580</v>
      </c>
      <c r="J1237" s="426" t="s">
        <v>1580</v>
      </c>
      <c r="K1237" s="426" t="s">
        <v>1131</v>
      </c>
    </row>
    <row r="1238" spans="1:11" ht="15" x14ac:dyDescent="0.2">
      <c r="A1238" s="1">
        <v>20190247</v>
      </c>
      <c r="B1238" s="426" t="s">
        <v>937</v>
      </c>
      <c r="C1238" s="427">
        <v>251252824483</v>
      </c>
      <c r="D1238" s="427" t="s">
        <v>955</v>
      </c>
      <c r="E1238" s="428">
        <v>7112.34</v>
      </c>
      <c r="F1238" s="429">
        <v>43644</v>
      </c>
      <c r="G1238" s="433">
        <v>2019</v>
      </c>
      <c r="H1238" s="432" t="s">
        <v>1579</v>
      </c>
      <c r="I1238" s="426" t="s">
        <v>1580</v>
      </c>
      <c r="J1238" s="426" t="s">
        <v>1580</v>
      </c>
      <c r="K1238" s="426" t="s">
        <v>1131</v>
      </c>
    </row>
    <row r="1239" spans="1:11" ht="15" x14ac:dyDescent="0.2">
      <c r="A1239" s="1">
        <v>20190248</v>
      </c>
      <c r="B1239" s="426" t="s">
        <v>937</v>
      </c>
      <c r="C1239" s="427">
        <v>4342528245258</v>
      </c>
      <c r="D1239" s="427" t="s">
        <v>959</v>
      </c>
      <c r="E1239" s="428">
        <v>4648.3999999999996</v>
      </c>
      <c r="F1239" s="429">
        <v>43644</v>
      </c>
      <c r="G1239" s="433">
        <v>2019</v>
      </c>
      <c r="H1239" s="432" t="s">
        <v>1579</v>
      </c>
      <c r="I1239" s="426" t="s">
        <v>1580</v>
      </c>
      <c r="J1239" s="426" t="s">
        <v>1580</v>
      </c>
      <c r="K1239" s="426" t="s">
        <v>1131</v>
      </c>
    </row>
    <row r="1240" spans="1:11" ht="15" x14ac:dyDescent="0.2">
      <c r="A1240" s="1">
        <v>20190249</v>
      </c>
      <c r="B1240" s="426" t="s">
        <v>907</v>
      </c>
      <c r="C1240" s="427">
        <v>672528245428</v>
      </c>
      <c r="D1240" s="427" t="s">
        <v>936</v>
      </c>
      <c r="E1240" s="428">
        <v>7234.12</v>
      </c>
      <c r="F1240" s="429">
        <v>43644</v>
      </c>
      <c r="G1240" s="433">
        <v>2019</v>
      </c>
      <c r="H1240" s="432" t="s">
        <v>1579</v>
      </c>
      <c r="I1240" s="426" t="s">
        <v>1580</v>
      </c>
      <c r="J1240" s="426" t="s">
        <v>1580</v>
      </c>
      <c r="K1240" s="426" t="s">
        <v>1131</v>
      </c>
    </row>
    <row r="1241" spans="1:11" ht="15" x14ac:dyDescent="0.2">
      <c r="A1241" s="1">
        <v>20190250</v>
      </c>
      <c r="B1241" s="426" t="s">
        <v>907</v>
      </c>
      <c r="C1241" s="427">
        <v>236252824558</v>
      </c>
      <c r="D1241" s="427" t="s">
        <v>915</v>
      </c>
      <c r="E1241" s="428">
        <v>6916.32</v>
      </c>
      <c r="F1241" s="429">
        <v>43644</v>
      </c>
      <c r="G1241" s="433">
        <v>2019</v>
      </c>
      <c r="H1241" s="432" t="s">
        <v>1579</v>
      </c>
      <c r="I1241" s="426" t="s">
        <v>1580</v>
      </c>
      <c r="J1241" s="426" t="s">
        <v>1580</v>
      </c>
      <c r="K1241" s="426" t="s">
        <v>1131</v>
      </c>
    </row>
    <row r="1242" spans="1:11" ht="15" x14ac:dyDescent="0.2">
      <c r="A1242" s="1">
        <v>20190251</v>
      </c>
      <c r="B1242" s="426" t="s">
        <v>937</v>
      </c>
      <c r="C1242" s="427">
        <v>236252824593</v>
      </c>
      <c r="D1242" s="427" t="s">
        <v>964</v>
      </c>
      <c r="E1242" s="428">
        <v>2674.8</v>
      </c>
      <c r="F1242" s="429">
        <v>43644</v>
      </c>
      <c r="G1242" s="433">
        <v>2019</v>
      </c>
      <c r="H1242" s="432" t="s">
        <v>1579</v>
      </c>
      <c r="I1242" s="426" t="s">
        <v>1580</v>
      </c>
      <c r="J1242" s="426" t="s">
        <v>1580</v>
      </c>
      <c r="K1242" s="426" t="s">
        <v>1131</v>
      </c>
    </row>
    <row r="1243" spans="1:11" ht="15" x14ac:dyDescent="0.2">
      <c r="A1243" s="1">
        <v>20190252</v>
      </c>
      <c r="B1243" s="426" t="s">
        <v>937</v>
      </c>
      <c r="C1243" s="427">
        <v>236252824616</v>
      </c>
      <c r="D1243" s="427" t="s">
        <v>966</v>
      </c>
      <c r="E1243" s="428">
        <v>3380.15</v>
      </c>
      <c r="F1243" s="429">
        <v>43644</v>
      </c>
      <c r="G1243" s="433">
        <v>2019</v>
      </c>
      <c r="H1243" s="432" t="s">
        <v>1579</v>
      </c>
      <c r="I1243" s="426" t="s">
        <v>1580</v>
      </c>
      <c r="J1243" s="426" t="s">
        <v>1580</v>
      </c>
      <c r="K1243" s="426" t="s">
        <v>1131</v>
      </c>
    </row>
    <row r="1244" spans="1:11" ht="15" x14ac:dyDescent="0.2">
      <c r="A1244" s="1">
        <v>20190253</v>
      </c>
      <c r="B1244" s="426" t="s">
        <v>937</v>
      </c>
      <c r="C1244" s="427">
        <v>2362528246241</v>
      </c>
      <c r="D1244" s="427" t="s">
        <v>967</v>
      </c>
      <c r="E1244" s="428">
        <v>2146.3000000000002</v>
      </c>
      <c r="F1244" s="429">
        <v>43644</v>
      </c>
      <c r="G1244" s="433">
        <v>2019</v>
      </c>
      <c r="H1244" s="432" t="s">
        <v>1579</v>
      </c>
      <c r="I1244" s="426" t="s">
        <v>1580</v>
      </c>
      <c r="J1244" s="426" t="s">
        <v>1580</v>
      </c>
      <c r="K1244" s="426" t="s">
        <v>1131</v>
      </c>
    </row>
    <row r="1245" spans="1:11" ht="15" x14ac:dyDescent="0.2">
      <c r="A1245" s="1">
        <v>20190254</v>
      </c>
      <c r="B1245" s="426" t="s">
        <v>937</v>
      </c>
      <c r="C1245" s="427">
        <v>2362528246578</v>
      </c>
      <c r="D1245" s="427" t="s">
        <v>969</v>
      </c>
      <c r="E1245" s="428">
        <v>2781.28</v>
      </c>
      <c r="F1245" s="429">
        <v>43644</v>
      </c>
      <c r="G1245" s="433">
        <v>2019</v>
      </c>
      <c r="H1245" s="432" t="s">
        <v>1579</v>
      </c>
      <c r="I1245" s="426" t="s">
        <v>1580</v>
      </c>
      <c r="J1245" s="426" t="s">
        <v>1580</v>
      </c>
      <c r="K1245" s="426" t="s">
        <v>1131</v>
      </c>
    </row>
    <row r="1246" spans="1:11" ht="15" x14ac:dyDescent="0.2">
      <c r="A1246" s="1">
        <v>20190255</v>
      </c>
      <c r="B1246" s="426" t="s">
        <v>937</v>
      </c>
      <c r="C1246" s="427">
        <v>2362528247493</v>
      </c>
      <c r="D1246" s="427" t="s">
        <v>977</v>
      </c>
      <c r="E1246" s="428">
        <v>1569.41</v>
      </c>
      <c r="F1246" s="429">
        <v>43644</v>
      </c>
      <c r="G1246" s="433">
        <v>2019</v>
      </c>
      <c r="H1246" s="432" t="s">
        <v>1579</v>
      </c>
      <c r="I1246" s="426" t="s">
        <v>1580</v>
      </c>
      <c r="J1246" s="426" t="s">
        <v>1580</v>
      </c>
      <c r="K1246" s="426" t="s">
        <v>1131</v>
      </c>
    </row>
    <row r="1247" spans="1:11" ht="15" x14ac:dyDescent="0.2">
      <c r="A1247" s="1">
        <v>20190256</v>
      </c>
      <c r="B1247" s="426" t="s">
        <v>937</v>
      </c>
      <c r="C1247" s="427">
        <v>2362528247566</v>
      </c>
      <c r="D1247" s="427" t="s">
        <v>978</v>
      </c>
      <c r="E1247" s="428">
        <v>4089.71</v>
      </c>
      <c r="F1247" s="429">
        <v>43644</v>
      </c>
      <c r="G1247" s="433">
        <v>2019</v>
      </c>
      <c r="H1247" s="432" t="s">
        <v>1579</v>
      </c>
      <c r="I1247" s="426" t="s">
        <v>1580</v>
      </c>
      <c r="J1247" s="426" t="s">
        <v>1580</v>
      </c>
      <c r="K1247" s="426" t="s">
        <v>1131</v>
      </c>
    </row>
    <row r="1248" spans="1:11" ht="15" x14ac:dyDescent="0.2">
      <c r="A1248" s="1">
        <v>20190257</v>
      </c>
      <c r="B1248" s="426" t="s">
        <v>937</v>
      </c>
      <c r="C1248" s="427">
        <v>2362528247728</v>
      </c>
      <c r="D1248" s="427" t="s">
        <v>980</v>
      </c>
      <c r="E1248" s="428">
        <v>3451.8</v>
      </c>
      <c r="F1248" s="429">
        <v>43644</v>
      </c>
      <c r="G1248" s="433">
        <v>2019</v>
      </c>
      <c r="H1248" s="432" t="s">
        <v>1579</v>
      </c>
      <c r="I1248" s="426" t="s">
        <v>1580</v>
      </c>
      <c r="J1248" s="426" t="s">
        <v>1580</v>
      </c>
      <c r="K1248" s="426" t="s">
        <v>1131</v>
      </c>
    </row>
    <row r="1249" spans="1:11" ht="15" x14ac:dyDescent="0.2">
      <c r="A1249" s="1">
        <v>20190258</v>
      </c>
      <c r="B1249" s="426" t="s">
        <v>937</v>
      </c>
      <c r="C1249" s="427">
        <v>2362528247981</v>
      </c>
      <c r="D1249" s="427" t="s">
        <v>982</v>
      </c>
      <c r="E1249" s="428">
        <v>3350.87</v>
      </c>
      <c r="F1249" s="429">
        <v>43644</v>
      </c>
      <c r="G1249" s="433">
        <v>2019</v>
      </c>
      <c r="H1249" s="432" t="s">
        <v>1579</v>
      </c>
      <c r="I1249" s="426" t="s">
        <v>1580</v>
      </c>
      <c r="J1249" s="426" t="s">
        <v>1580</v>
      </c>
      <c r="K1249" s="426" t="s">
        <v>1131</v>
      </c>
    </row>
    <row r="1250" spans="1:11" ht="15" x14ac:dyDescent="0.2">
      <c r="A1250" s="1">
        <v>20190259</v>
      </c>
      <c r="B1250" s="426" t="s">
        <v>937</v>
      </c>
      <c r="C1250" s="427">
        <v>2362528248228</v>
      </c>
      <c r="D1250" s="427" t="s">
        <v>985</v>
      </c>
      <c r="E1250" s="428">
        <v>4485.9799999999996</v>
      </c>
      <c r="F1250" s="429">
        <v>43644</v>
      </c>
      <c r="G1250" s="433">
        <v>2019</v>
      </c>
      <c r="H1250" s="432" t="s">
        <v>1579</v>
      </c>
      <c r="I1250" s="426" t="s">
        <v>1580</v>
      </c>
      <c r="J1250" s="426" t="s">
        <v>1580</v>
      </c>
      <c r="K1250" s="426" t="s">
        <v>1131</v>
      </c>
    </row>
    <row r="1251" spans="1:11" ht="15" x14ac:dyDescent="0.2">
      <c r="A1251" s="1">
        <v>20190260</v>
      </c>
      <c r="B1251" s="426" t="s">
        <v>937</v>
      </c>
      <c r="C1251" s="427">
        <v>236252824839</v>
      </c>
      <c r="D1251" s="427" t="s">
        <v>986</v>
      </c>
      <c r="E1251" s="428">
        <v>3155.41</v>
      </c>
      <c r="F1251" s="429">
        <v>43644</v>
      </c>
      <c r="G1251" s="433">
        <v>2019</v>
      </c>
      <c r="H1251" s="432" t="s">
        <v>1579</v>
      </c>
      <c r="I1251" s="426" t="s">
        <v>1580</v>
      </c>
      <c r="J1251" s="426" t="s">
        <v>1580</v>
      </c>
      <c r="K1251" s="426" t="s">
        <v>1131</v>
      </c>
    </row>
    <row r="1252" spans="1:11" ht="15" x14ac:dyDescent="0.2">
      <c r="A1252" s="1">
        <v>20190261</v>
      </c>
      <c r="B1252" s="426" t="s">
        <v>907</v>
      </c>
      <c r="C1252" s="427">
        <v>2362528248635</v>
      </c>
      <c r="D1252" s="427" t="s">
        <v>1133</v>
      </c>
      <c r="E1252" s="428">
        <v>4455.55</v>
      </c>
      <c r="F1252" s="429">
        <v>43644</v>
      </c>
      <c r="G1252" s="433">
        <v>2019</v>
      </c>
      <c r="H1252" s="432" t="s">
        <v>1579</v>
      </c>
      <c r="I1252" s="426" t="s">
        <v>1580</v>
      </c>
      <c r="J1252" s="426" t="s">
        <v>1580</v>
      </c>
      <c r="K1252" s="426" t="s">
        <v>1131</v>
      </c>
    </row>
    <row r="1253" spans="1:11" ht="15" x14ac:dyDescent="0.2">
      <c r="A1253" s="1">
        <v>20190262</v>
      </c>
      <c r="B1253" s="426" t="s">
        <v>907</v>
      </c>
      <c r="C1253" s="427">
        <v>236252824897</v>
      </c>
      <c r="D1253" s="427" t="s">
        <v>1135</v>
      </c>
      <c r="E1253" s="428">
        <v>6240.09</v>
      </c>
      <c r="F1253" s="429">
        <v>43644</v>
      </c>
      <c r="G1253" s="433">
        <v>2019</v>
      </c>
      <c r="H1253" s="432" t="s">
        <v>1579</v>
      </c>
      <c r="I1253" s="426" t="s">
        <v>1580</v>
      </c>
      <c r="J1253" s="426" t="s">
        <v>1580</v>
      </c>
      <c r="K1253" s="426" t="s">
        <v>1131</v>
      </c>
    </row>
    <row r="1254" spans="1:11" ht="15" x14ac:dyDescent="0.2">
      <c r="A1254" s="1">
        <v>20190263</v>
      </c>
      <c r="B1254" s="426" t="s">
        <v>907</v>
      </c>
      <c r="C1254" s="427">
        <v>236252824954</v>
      </c>
      <c r="D1254" s="427" t="s">
        <v>1606</v>
      </c>
      <c r="E1254" s="428">
        <v>2484.27</v>
      </c>
      <c r="F1254" s="429">
        <v>43644</v>
      </c>
      <c r="G1254" s="433">
        <v>2019</v>
      </c>
      <c r="H1254" s="432" t="s">
        <v>1579</v>
      </c>
      <c r="I1254" s="426" t="s">
        <v>1580</v>
      </c>
      <c r="J1254" s="426" t="s">
        <v>1580</v>
      </c>
      <c r="K1254" s="426" t="s">
        <v>1131</v>
      </c>
    </row>
    <row r="1255" spans="1:11" ht="30" x14ac:dyDescent="0.2">
      <c r="A1255" s="1">
        <v>20190264</v>
      </c>
      <c r="B1255" s="426" t="s">
        <v>1577</v>
      </c>
      <c r="C1255" s="427">
        <v>332719366</v>
      </c>
      <c r="D1255" s="427" t="s">
        <v>1578</v>
      </c>
      <c r="E1255" s="428">
        <v>71282.070000000007</v>
      </c>
      <c r="F1255" s="429">
        <v>43635.502025462964</v>
      </c>
      <c r="G1255" s="433">
        <v>2019</v>
      </c>
      <c r="H1255" s="432" t="s">
        <v>1579</v>
      </c>
      <c r="I1255" s="426" t="s">
        <v>1580</v>
      </c>
      <c r="J1255" s="426" t="s">
        <v>1580</v>
      </c>
      <c r="K1255" s="426" t="s">
        <v>1131</v>
      </c>
    </row>
    <row r="1256" spans="1:11" ht="45" x14ac:dyDescent="0.2">
      <c r="A1256" s="1">
        <v>20190265</v>
      </c>
      <c r="B1256" s="426" t="s">
        <v>13</v>
      </c>
      <c r="C1256" s="427">
        <v>367947333</v>
      </c>
      <c r="D1256" s="427" t="s">
        <v>54</v>
      </c>
      <c r="E1256" s="428">
        <v>285449</v>
      </c>
      <c r="F1256" s="429">
        <v>43641</v>
      </c>
      <c r="G1256" s="433">
        <v>2019</v>
      </c>
      <c r="H1256" s="432" t="s">
        <v>1586</v>
      </c>
      <c r="I1256" s="426" t="s">
        <v>1587</v>
      </c>
      <c r="J1256" s="426" t="s">
        <v>1587</v>
      </c>
      <c r="K1256" s="426" t="s">
        <v>1174</v>
      </c>
    </row>
    <row r="1257" spans="1:11" ht="15" x14ac:dyDescent="0.2">
      <c r="A1257" s="1">
        <v>20190266</v>
      </c>
      <c r="B1257" s="426" t="s">
        <v>1551</v>
      </c>
      <c r="C1257" s="427">
        <v>625693821</v>
      </c>
      <c r="D1257" s="427" t="s">
        <v>1552</v>
      </c>
      <c r="E1257" s="428">
        <v>10878.53</v>
      </c>
      <c r="F1257" s="429">
        <v>43641.334444444445</v>
      </c>
      <c r="G1257" s="433">
        <v>2019</v>
      </c>
      <c r="H1257" s="432" t="s">
        <v>1553</v>
      </c>
      <c r="I1257" s="426" t="s">
        <v>1554</v>
      </c>
      <c r="J1257" s="426" t="s">
        <v>1554</v>
      </c>
      <c r="K1257" s="426" t="s">
        <v>1555</v>
      </c>
    </row>
    <row r="1258" spans="1:11" ht="15" x14ac:dyDescent="0.2">
      <c r="A1258" s="1">
        <v>20190267</v>
      </c>
      <c r="B1258" s="426" t="s">
        <v>1551</v>
      </c>
      <c r="C1258" s="427">
        <v>367569383</v>
      </c>
      <c r="D1258" s="427" t="s">
        <v>1556</v>
      </c>
      <c r="E1258" s="428">
        <v>4462.37</v>
      </c>
      <c r="F1258" s="429">
        <v>43641.334108796298</v>
      </c>
      <c r="G1258" s="433">
        <v>2019</v>
      </c>
      <c r="H1258" s="432" t="s">
        <v>1553</v>
      </c>
      <c r="I1258" s="426" t="s">
        <v>1554</v>
      </c>
      <c r="J1258" s="426" t="s">
        <v>1554</v>
      </c>
      <c r="K1258" s="426" t="s">
        <v>1555</v>
      </c>
    </row>
    <row r="1259" spans="1:11" ht="15" x14ac:dyDescent="0.2">
      <c r="A1259" s="1">
        <v>20190268</v>
      </c>
      <c r="B1259" s="426" t="s">
        <v>1551</v>
      </c>
      <c r="C1259" s="427">
        <v>52556938477</v>
      </c>
      <c r="D1259" s="427" t="s">
        <v>1557</v>
      </c>
      <c r="E1259" s="428">
        <v>6621.14</v>
      </c>
      <c r="F1259" s="429">
        <v>43641.334791666668</v>
      </c>
      <c r="G1259" s="433">
        <v>2019</v>
      </c>
      <c r="H1259" s="432" t="s">
        <v>1553</v>
      </c>
      <c r="I1259" s="426" t="s">
        <v>1554</v>
      </c>
      <c r="J1259" s="426" t="s">
        <v>1554</v>
      </c>
      <c r="K1259" s="426" t="s">
        <v>1555</v>
      </c>
    </row>
    <row r="1260" spans="1:11" ht="15" x14ac:dyDescent="0.2">
      <c r="A1260" s="1">
        <v>20190269</v>
      </c>
      <c r="B1260" s="426" t="s">
        <v>1551</v>
      </c>
      <c r="C1260" s="427">
        <v>1865693854</v>
      </c>
      <c r="D1260" s="427" t="s">
        <v>1558</v>
      </c>
      <c r="E1260" s="428">
        <v>22259.52</v>
      </c>
      <c r="F1260" s="429">
        <v>43641.335104166668</v>
      </c>
      <c r="G1260" s="433">
        <v>2019</v>
      </c>
      <c r="H1260" s="432" t="s">
        <v>1553</v>
      </c>
      <c r="I1260" s="426" t="s">
        <v>1554</v>
      </c>
      <c r="J1260" s="426" t="s">
        <v>1554</v>
      </c>
      <c r="K1260" s="426" t="s">
        <v>1555</v>
      </c>
    </row>
    <row r="1261" spans="1:11" ht="15" x14ac:dyDescent="0.2">
      <c r="A1261" s="1">
        <v>20190270</v>
      </c>
      <c r="B1261" s="426" t="s">
        <v>1551</v>
      </c>
      <c r="C1261" s="427">
        <v>62569381119</v>
      </c>
      <c r="D1261" s="427" t="s">
        <v>1559</v>
      </c>
      <c r="E1261" s="428">
        <v>4188.6000000000004</v>
      </c>
      <c r="F1261" s="429">
        <v>43641.335439814815</v>
      </c>
      <c r="G1261" s="433">
        <v>2019</v>
      </c>
      <c r="H1261" s="432" t="s">
        <v>1553</v>
      </c>
      <c r="I1261" s="426" t="s">
        <v>1554</v>
      </c>
      <c r="J1261" s="426" t="s">
        <v>1554</v>
      </c>
      <c r="K1261" s="426" t="s">
        <v>1555</v>
      </c>
    </row>
    <row r="1262" spans="1:11" ht="15" x14ac:dyDescent="0.2">
      <c r="A1262" s="1">
        <v>20190271</v>
      </c>
      <c r="B1262" s="426" t="s">
        <v>1551</v>
      </c>
      <c r="C1262" s="427">
        <v>62569381372</v>
      </c>
      <c r="D1262" s="427" t="s">
        <v>1560</v>
      </c>
      <c r="E1262" s="428">
        <v>6469.69</v>
      </c>
      <c r="F1262" s="429">
        <v>43641.333738425928</v>
      </c>
      <c r="G1262" s="433">
        <v>2019</v>
      </c>
      <c r="H1262" s="432" t="s">
        <v>1553</v>
      </c>
      <c r="I1262" s="426" t="s">
        <v>1554</v>
      </c>
      <c r="J1262" s="426" t="s">
        <v>1554</v>
      </c>
      <c r="K1262" s="426" t="s">
        <v>1555</v>
      </c>
    </row>
    <row r="1263" spans="1:11" ht="15" x14ac:dyDescent="0.2">
      <c r="A1263" s="1">
        <v>20190273</v>
      </c>
      <c r="B1263" s="426" t="s">
        <v>1036</v>
      </c>
      <c r="C1263" s="427" t="s">
        <v>1629</v>
      </c>
      <c r="D1263" s="427" t="s">
        <v>1037</v>
      </c>
      <c r="E1263" s="428">
        <v>276434.7</v>
      </c>
      <c r="F1263" s="429">
        <v>43691</v>
      </c>
      <c r="G1263" s="433">
        <v>2019</v>
      </c>
      <c r="H1263" s="432" t="s">
        <v>1630</v>
      </c>
      <c r="I1263" s="426" t="s">
        <v>1631</v>
      </c>
      <c r="J1263" s="426" t="s">
        <v>1631</v>
      </c>
      <c r="K1263" s="426" t="s">
        <v>1040</v>
      </c>
    </row>
    <row r="1264" spans="1:11" ht="15" x14ac:dyDescent="0.2">
      <c r="A1264" s="1">
        <v>20190274</v>
      </c>
      <c r="B1264" s="426" t="s">
        <v>1584</v>
      </c>
      <c r="C1264" s="427">
        <v>77979182834</v>
      </c>
      <c r="D1264" s="427" t="s">
        <v>1585</v>
      </c>
      <c r="E1264" s="428">
        <v>10500</v>
      </c>
      <c r="F1264" s="429">
        <v>43629.655509259261</v>
      </c>
      <c r="G1264" s="433">
        <v>2019</v>
      </c>
      <c r="H1264" s="432" t="s">
        <v>1581</v>
      </c>
      <c r="I1264" s="426" t="s">
        <v>1582</v>
      </c>
      <c r="J1264" s="426" t="s">
        <v>1583</v>
      </c>
      <c r="K1264" s="426" t="s">
        <v>155</v>
      </c>
    </row>
    <row r="1265" spans="1:11" ht="30" x14ac:dyDescent="0.2">
      <c r="A1265" s="1">
        <v>20190275</v>
      </c>
      <c r="B1265" s="426" t="s">
        <v>504</v>
      </c>
      <c r="C1265" s="427">
        <v>7251346989</v>
      </c>
      <c r="D1265" s="427" t="s">
        <v>505</v>
      </c>
      <c r="E1265" s="428">
        <v>162133.01999999999</v>
      </c>
      <c r="F1265" s="429">
        <v>43642</v>
      </c>
      <c r="G1265" s="433">
        <v>2019</v>
      </c>
      <c r="H1265" s="432" t="s">
        <v>1594</v>
      </c>
      <c r="I1265" s="426" t="s">
        <v>1595</v>
      </c>
      <c r="J1265" s="426" t="s">
        <v>1595</v>
      </c>
      <c r="K1265" s="426" t="s">
        <v>1596</v>
      </c>
    </row>
    <row r="1266" spans="1:11" ht="30" x14ac:dyDescent="0.2">
      <c r="A1266" s="1">
        <v>20190276</v>
      </c>
      <c r="B1266" s="426" t="s">
        <v>1599</v>
      </c>
      <c r="C1266" s="427">
        <v>625684781</v>
      </c>
      <c r="D1266" s="427" t="s">
        <v>1600</v>
      </c>
      <c r="E1266" s="428">
        <v>71607.600000000006</v>
      </c>
      <c r="F1266" s="429">
        <v>43642</v>
      </c>
      <c r="G1266" s="433">
        <v>2019</v>
      </c>
      <c r="H1266" s="432" t="s">
        <v>1601</v>
      </c>
      <c r="I1266" s="426" t="s">
        <v>1602</v>
      </c>
      <c r="J1266" s="426" t="s">
        <v>1602</v>
      </c>
      <c r="K1266" s="426" t="s">
        <v>1603</v>
      </c>
    </row>
    <row r="1267" spans="1:11" ht="15" x14ac:dyDescent="0.2">
      <c r="A1267" s="1">
        <v>20190277</v>
      </c>
      <c r="B1267" s="426" t="s">
        <v>1607</v>
      </c>
      <c r="C1267" s="427">
        <v>1665034340450</v>
      </c>
      <c r="D1267" s="427" t="s">
        <v>1609</v>
      </c>
      <c r="E1267" s="428">
        <v>14474.18</v>
      </c>
      <c r="F1267" s="429">
        <v>43644</v>
      </c>
      <c r="G1267" s="433">
        <v>2019</v>
      </c>
      <c r="H1267" s="432" t="s">
        <v>1471</v>
      </c>
      <c r="I1267" s="426" t="s">
        <v>1472</v>
      </c>
      <c r="J1267" s="426" t="s">
        <v>1472</v>
      </c>
      <c r="K1267" s="426" t="s">
        <v>782</v>
      </c>
    </row>
    <row r="1268" spans="1:11" ht="30" x14ac:dyDescent="0.2">
      <c r="A1268" s="1">
        <v>20190279</v>
      </c>
      <c r="B1268" s="426" t="s">
        <v>1183</v>
      </c>
      <c r="C1268" s="427">
        <v>6180967960020</v>
      </c>
      <c r="D1268" s="427" t="s">
        <v>1184</v>
      </c>
      <c r="E1268" s="428">
        <v>22827.22</v>
      </c>
      <c r="F1268" s="429">
        <v>43683</v>
      </c>
      <c r="G1268" s="433">
        <v>2019</v>
      </c>
      <c r="H1268" s="432" t="s">
        <v>881</v>
      </c>
      <c r="I1268" s="426" t="s">
        <v>882</v>
      </c>
      <c r="J1268" s="426" t="s">
        <v>883</v>
      </c>
      <c r="K1268" s="426" t="s">
        <v>221</v>
      </c>
    </row>
    <row r="1269" spans="1:11" ht="15" x14ac:dyDescent="0.2">
      <c r="A1269" s="1">
        <v>20190281</v>
      </c>
      <c r="B1269" s="426" t="s">
        <v>297</v>
      </c>
      <c r="C1269" s="427">
        <v>673628102021</v>
      </c>
      <c r="D1269" s="427" t="s">
        <v>493</v>
      </c>
      <c r="E1269" s="428">
        <v>219342.99</v>
      </c>
      <c r="F1269" s="429">
        <v>43649</v>
      </c>
      <c r="G1269" s="433">
        <v>2019</v>
      </c>
      <c r="H1269" s="432" t="s">
        <v>1622</v>
      </c>
      <c r="I1269" s="426" t="s">
        <v>1623</v>
      </c>
      <c r="J1269" s="426" t="s">
        <v>1623</v>
      </c>
      <c r="K1269" s="426" t="s">
        <v>1102</v>
      </c>
    </row>
    <row r="1270" spans="1:11" ht="15" x14ac:dyDescent="0.2">
      <c r="A1270" s="1">
        <v>20190284</v>
      </c>
      <c r="B1270" s="426" t="s">
        <v>1476</v>
      </c>
      <c r="C1270" s="427">
        <v>16656929372</v>
      </c>
      <c r="D1270" s="427" t="s">
        <v>1477</v>
      </c>
      <c r="E1270" s="428">
        <v>5000</v>
      </c>
      <c r="F1270" s="429">
        <v>43641</v>
      </c>
      <c r="G1270" s="433">
        <v>2019</v>
      </c>
      <c r="H1270" s="432" t="s">
        <v>1471</v>
      </c>
      <c r="I1270" s="426" t="s">
        <v>1472</v>
      </c>
      <c r="J1270" s="426" t="s">
        <v>1472</v>
      </c>
      <c r="K1270" s="426" t="s">
        <v>782</v>
      </c>
    </row>
    <row r="1271" spans="1:11" ht="15" x14ac:dyDescent="0.2">
      <c r="A1271" s="1">
        <v>20190286</v>
      </c>
      <c r="B1271" s="426" t="s">
        <v>290</v>
      </c>
      <c r="C1271" s="427">
        <v>4930732000028</v>
      </c>
      <c r="D1271" s="427" t="s">
        <v>291</v>
      </c>
      <c r="E1271" s="428">
        <v>108000</v>
      </c>
      <c r="F1271" s="429">
        <v>43649</v>
      </c>
      <c r="G1271" s="433">
        <v>2019</v>
      </c>
      <c r="H1271" s="432" t="s">
        <v>1616</v>
      </c>
      <c r="I1271" s="426" t="s">
        <v>1617</v>
      </c>
      <c r="J1271" s="426" t="s">
        <v>1617</v>
      </c>
      <c r="K1271" s="426" t="s">
        <v>1202</v>
      </c>
    </row>
    <row r="1272" spans="1:11" ht="15" x14ac:dyDescent="0.2">
      <c r="A1272" s="1">
        <v>20190287</v>
      </c>
      <c r="B1272" s="426" t="s">
        <v>668</v>
      </c>
      <c r="C1272" s="427">
        <v>1866180480330</v>
      </c>
      <c r="D1272" s="427" t="s">
        <v>669</v>
      </c>
      <c r="E1272" s="428">
        <v>36000</v>
      </c>
      <c r="F1272" s="429">
        <v>43649</v>
      </c>
      <c r="G1272" s="433">
        <v>2019</v>
      </c>
      <c r="H1272" s="432" t="s">
        <v>1624</v>
      </c>
      <c r="I1272" s="426" t="s">
        <v>1625</v>
      </c>
      <c r="J1272" s="426" t="s">
        <v>1625</v>
      </c>
      <c r="K1272" s="426" t="s">
        <v>672</v>
      </c>
    </row>
    <row r="1273" spans="1:11" ht="15" x14ac:dyDescent="0.2">
      <c r="A1273" s="1">
        <v>20190288</v>
      </c>
      <c r="B1273" s="426" t="s">
        <v>668</v>
      </c>
      <c r="C1273" s="427">
        <v>1866180480098</v>
      </c>
      <c r="D1273" s="427" t="s">
        <v>673</v>
      </c>
      <c r="E1273" s="428">
        <v>108000</v>
      </c>
      <c r="F1273" s="429">
        <v>43649</v>
      </c>
      <c r="G1273" s="433">
        <v>2019</v>
      </c>
      <c r="H1273" s="432" t="s">
        <v>1624</v>
      </c>
      <c r="I1273" s="426" t="s">
        <v>1625</v>
      </c>
      <c r="J1273" s="426" t="s">
        <v>1625</v>
      </c>
      <c r="K1273" s="426" t="s">
        <v>672</v>
      </c>
    </row>
    <row r="1274" spans="1:11" ht="45" x14ac:dyDescent="0.2">
      <c r="A1274" s="1">
        <v>20190292</v>
      </c>
      <c r="B1274" s="426" t="s">
        <v>233</v>
      </c>
      <c r="C1274" s="427">
        <v>620020221486</v>
      </c>
      <c r="D1274" s="427" t="s">
        <v>234</v>
      </c>
      <c r="E1274" s="428">
        <v>42025.9</v>
      </c>
      <c r="F1274" s="429">
        <v>43657</v>
      </c>
      <c r="G1274" s="433">
        <v>2019</v>
      </c>
      <c r="H1274" s="432" t="s">
        <v>1620</v>
      </c>
      <c r="I1274" s="426" t="s">
        <v>1621</v>
      </c>
      <c r="J1274" s="426" t="s">
        <v>1621</v>
      </c>
      <c r="K1274" s="426" t="s">
        <v>18</v>
      </c>
    </row>
    <row r="1275" spans="1:11" ht="30" x14ac:dyDescent="0.2">
      <c r="A1275" s="1">
        <v>20190293</v>
      </c>
      <c r="B1275" s="426" t="s">
        <v>1637</v>
      </c>
      <c r="C1275" s="427">
        <v>7016130380012</v>
      </c>
      <c r="D1275" s="427" t="s">
        <v>1638</v>
      </c>
      <c r="E1275" s="428">
        <v>75000</v>
      </c>
      <c r="F1275" s="429">
        <v>43686</v>
      </c>
      <c r="G1275" s="433">
        <v>2019</v>
      </c>
      <c r="H1275" s="432" t="s">
        <v>1430</v>
      </c>
      <c r="I1275" s="426" t="s">
        <v>1431</v>
      </c>
      <c r="J1275" s="426" t="s">
        <v>1431</v>
      </c>
      <c r="K1275" s="426" t="s">
        <v>785</v>
      </c>
    </row>
    <row r="1276" spans="1:11" ht="15" x14ac:dyDescent="0.2">
      <c r="A1276" s="1">
        <v>20190295</v>
      </c>
      <c r="B1276" s="426" t="s">
        <v>350</v>
      </c>
      <c r="C1276" s="427">
        <v>5969141300009</v>
      </c>
      <c r="D1276" s="427" t="s">
        <v>351</v>
      </c>
      <c r="E1276" s="428">
        <v>298528.44</v>
      </c>
      <c r="F1276" s="429">
        <v>43649</v>
      </c>
      <c r="G1276" s="433">
        <v>2019</v>
      </c>
      <c r="H1276" s="432" t="s">
        <v>1618</v>
      </c>
      <c r="I1276" s="426" t="s">
        <v>1619</v>
      </c>
      <c r="J1276" s="426" t="s">
        <v>1619</v>
      </c>
      <c r="K1276" s="426" t="s">
        <v>354</v>
      </c>
    </row>
    <row r="1277" spans="1:11" ht="30" x14ac:dyDescent="0.2">
      <c r="A1277" s="1">
        <v>20190296</v>
      </c>
      <c r="B1277" s="426" t="s">
        <v>1044</v>
      </c>
      <c r="C1277" s="427">
        <v>3130020220120</v>
      </c>
      <c r="D1277" s="427" t="s">
        <v>1045</v>
      </c>
      <c r="E1277" s="428">
        <v>100000</v>
      </c>
      <c r="F1277" s="429">
        <v>43657</v>
      </c>
      <c r="G1277" s="433">
        <v>2019</v>
      </c>
      <c r="H1277" s="432" t="s">
        <v>1412</v>
      </c>
      <c r="I1277" s="426" t="s">
        <v>1413</v>
      </c>
      <c r="J1277" s="426" t="s">
        <v>1413</v>
      </c>
      <c r="K1277" s="426" t="s">
        <v>150</v>
      </c>
    </row>
    <row r="1278" spans="1:11" ht="15" x14ac:dyDescent="0.2">
      <c r="A1278" s="1">
        <v>20190297</v>
      </c>
      <c r="B1278" s="426" t="s">
        <v>288</v>
      </c>
      <c r="C1278" s="427">
        <v>1861452880118</v>
      </c>
      <c r="D1278" s="427" t="s">
        <v>289</v>
      </c>
      <c r="E1278" s="428">
        <v>38000</v>
      </c>
      <c r="F1278" s="429">
        <v>43699</v>
      </c>
      <c r="G1278" s="433">
        <v>2019</v>
      </c>
      <c r="H1278" s="432" t="s">
        <v>1262</v>
      </c>
      <c r="I1278" s="426" t="s">
        <v>1263</v>
      </c>
      <c r="J1278" s="426" t="s">
        <v>1263</v>
      </c>
      <c r="K1278" s="426" t="s">
        <v>69</v>
      </c>
    </row>
    <row r="1279" spans="1:11" ht="15" x14ac:dyDescent="0.2">
      <c r="A1279" s="1">
        <v>20190298</v>
      </c>
      <c r="B1279" s="426" t="s">
        <v>1610</v>
      </c>
      <c r="C1279" s="427" t="s">
        <v>1611</v>
      </c>
      <c r="D1279" s="427" t="s">
        <v>1612</v>
      </c>
      <c r="E1279" s="428">
        <v>60000</v>
      </c>
      <c r="F1279" s="429">
        <v>43656</v>
      </c>
      <c r="G1279" s="433">
        <v>2019</v>
      </c>
      <c r="H1279" s="432" t="s">
        <v>1262</v>
      </c>
      <c r="I1279" s="426" t="s">
        <v>1263</v>
      </c>
      <c r="J1279" s="426" t="s">
        <v>1263</v>
      </c>
      <c r="K1279" s="426" t="s">
        <v>69</v>
      </c>
    </row>
    <row r="1280" spans="1:11" ht="15" x14ac:dyDescent="0.2">
      <c r="A1280" s="1">
        <v>20190301</v>
      </c>
      <c r="B1280" s="426" t="s">
        <v>1590</v>
      </c>
      <c r="C1280" s="427">
        <v>4812756180135</v>
      </c>
      <c r="D1280" s="427" t="s">
        <v>1593</v>
      </c>
      <c r="E1280" s="428">
        <v>42492.36</v>
      </c>
      <c r="F1280" s="429">
        <v>43656</v>
      </c>
      <c r="G1280" s="433">
        <v>2019</v>
      </c>
      <c r="H1280" s="432" t="s">
        <v>1434</v>
      </c>
      <c r="I1280" s="426" t="s">
        <v>1435</v>
      </c>
      <c r="J1280" s="426" t="s">
        <v>1435</v>
      </c>
      <c r="K1280" s="426" t="s">
        <v>624</v>
      </c>
    </row>
    <row r="1281" spans="1:11" ht="30" x14ac:dyDescent="0.2">
      <c r="A1281" s="1">
        <v>20190302</v>
      </c>
      <c r="B1281" s="426" t="s">
        <v>1326</v>
      </c>
      <c r="C1281" s="427">
        <v>1005226350012</v>
      </c>
      <c r="D1281" s="427" t="s">
        <v>1327</v>
      </c>
      <c r="E1281" s="428">
        <v>25000</v>
      </c>
      <c r="F1281" s="429">
        <v>43656</v>
      </c>
      <c r="G1281" s="433">
        <v>2019</v>
      </c>
      <c r="H1281" s="432" t="s">
        <v>1626</v>
      </c>
      <c r="I1281" s="426" t="s">
        <v>1627</v>
      </c>
      <c r="J1281" s="426" t="s">
        <v>1627</v>
      </c>
      <c r="K1281" s="426" t="s">
        <v>1628</v>
      </c>
    </row>
    <row r="1282" spans="1:11" ht="15" x14ac:dyDescent="0.2">
      <c r="A1282" s="1">
        <v>20190303</v>
      </c>
      <c r="B1282" s="426" t="s">
        <v>937</v>
      </c>
      <c r="C1282" s="427" t="s">
        <v>1648</v>
      </c>
      <c r="D1282" s="427" t="s">
        <v>1006</v>
      </c>
      <c r="E1282" s="428">
        <v>4751.21</v>
      </c>
      <c r="F1282" s="429">
        <v>43683</v>
      </c>
      <c r="G1282" s="433">
        <v>2019</v>
      </c>
      <c r="H1282" s="432" t="s">
        <v>1649</v>
      </c>
      <c r="I1282" s="426" t="s">
        <v>1650</v>
      </c>
      <c r="J1282" s="426" t="s">
        <v>1650</v>
      </c>
      <c r="K1282" s="426" t="s">
        <v>1651</v>
      </c>
    </row>
    <row r="1283" spans="1:11" ht="15" x14ac:dyDescent="0.2">
      <c r="A1283" s="1">
        <v>20190304</v>
      </c>
      <c r="B1283" s="426" t="s">
        <v>937</v>
      </c>
      <c r="C1283" s="427" t="s">
        <v>1652</v>
      </c>
      <c r="D1283" s="427" t="s">
        <v>942</v>
      </c>
      <c r="E1283" s="428">
        <v>5255.6</v>
      </c>
      <c r="F1283" s="429">
        <v>43683</v>
      </c>
      <c r="G1283" s="433">
        <v>2019</v>
      </c>
      <c r="H1283" s="432" t="s">
        <v>1649</v>
      </c>
      <c r="I1283" s="426" t="s">
        <v>1650</v>
      </c>
      <c r="J1283" s="426" t="s">
        <v>1650</v>
      </c>
      <c r="K1283" s="426" t="s">
        <v>1651</v>
      </c>
    </row>
    <row r="1284" spans="1:11" ht="15" x14ac:dyDescent="0.2">
      <c r="A1284" s="1">
        <v>20190305</v>
      </c>
      <c r="B1284" s="426" t="s">
        <v>937</v>
      </c>
      <c r="C1284" s="427" t="s">
        <v>1653</v>
      </c>
      <c r="D1284" s="427" t="s">
        <v>945</v>
      </c>
      <c r="E1284" s="428">
        <v>5539.18</v>
      </c>
      <c r="F1284" s="429">
        <v>43683</v>
      </c>
      <c r="G1284" s="433">
        <v>2019</v>
      </c>
      <c r="H1284" s="432" t="s">
        <v>1649</v>
      </c>
      <c r="I1284" s="426" t="s">
        <v>1650</v>
      </c>
      <c r="J1284" s="426" t="s">
        <v>1650</v>
      </c>
      <c r="K1284" s="426" t="s">
        <v>1651</v>
      </c>
    </row>
    <row r="1285" spans="1:11" ht="15" x14ac:dyDescent="0.2">
      <c r="A1285" s="1">
        <v>20190306</v>
      </c>
      <c r="B1285" s="426" t="s">
        <v>937</v>
      </c>
      <c r="C1285" s="427" t="s">
        <v>1654</v>
      </c>
      <c r="D1285" s="427" t="s">
        <v>946</v>
      </c>
      <c r="E1285" s="428">
        <v>4565.12</v>
      </c>
      <c r="F1285" s="429">
        <v>43683</v>
      </c>
      <c r="G1285" s="433">
        <v>2019</v>
      </c>
      <c r="H1285" s="432" t="s">
        <v>1649</v>
      </c>
      <c r="I1285" s="426" t="s">
        <v>1650</v>
      </c>
      <c r="J1285" s="426" t="s">
        <v>1650</v>
      </c>
      <c r="K1285" s="426" t="s">
        <v>1651</v>
      </c>
    </row>
    <row r="1286" spans="1:11" ht="15" x14ac:dyDescent="0.2">
      <c r="A1286" s="1">
        <v>20190307</v>
      </c>
      <c r="B1286" s="426" t="s">
        <v>937</v>
      </c>
      <c r="C1286" s="427" t="s">
        <v>1655</v>
      </c>
      <c r="D1286" s="427" t="s">
        <v>951</v>
      </c>
      <c r="E1286" s="428">
        <v>3433.16</v>
      </c>
      <c r="F1286" s="429">
        <v>43683</v>
      </c>
      <c r="G1286" s="433">
        <v>2019</v>
      </c>
      <c r="H1286" s="432" t="s">
        <v>1649</v>
      </c>
      <c r="I1286" s="426" t="s">
        <v>1650</v>
      </c>
      <c r="J1286" s="426" t="s">
        <v>1650</v>
      </c>
      <c r="K1286" s="426" t="s">
        <v>1651</v>
      </c>
    </row>
    <row r="1287" spans="1:11" ht="15" x14ac:dyDescent="0.2">
      <c r="A1287" s="1">
        <v>20190308</v>
      </c>
      <c r="B1287" s="426" t="s">
        <v>937</v>
      </c>
      <c r="C1287" s="427">
        <v>3672528245344</v>
      </c>
      <c r="D1287" s="427" t="s">
        <v>952</v>
      </c>
      <c r="E1287" s="428">
        <v>2991.27</v>
      </c>
      <c r="F1287" s="429">
        <v>43683</v>
      </c>
      <c r="G1287" s="433">
        <v>2019</v>
      </c>
      <c r="H1287" s="432" t="s">
        <v>1649</v>
      </c>
      <c r="I1287" s="426" t="s">
        <v>1650</v>
      </c>
      <c r="J1287" s="426" t="s">
        <v>1650</v>
      </c>
      <c r="K1287" s="426" t="s">
        <v>1651</v>
      </c>
    </row>
    <row r="1288" spans="1:11" ht="15" x14ac:dyDescent="0.2">
      <c r="A1288" s="1">
        <v>20190309</v>
      </c>
      <c r="B1288" s="426" t="s">
        <v>937</v>
      </c>
      <c r="C1288" s="427" t="s">
        <v>1656</v>
      </c>
      <c r="D1288" s="427" t="s">
        <v>953</v>
      </c>
      <c r="E1288" s="428">
        <v>3092.47</v>
      </c>
      <c r="F1288" s="429">
        <v>43683</v>
      </c>
      <c r="G1288" s="433">
        <v>2019</v>
      </c>
      <c r="H1288" s="432" t="s">
        <v>1649</v>
      </c>
      <c r="I1288" s="426" t="s">
        <v>1650</v>
      </c>
      <c r="J1288" s="426" t="s">
        <v>1650</v>
      </c>
      <c r="K1288" s="426" t="s">
        <v>1651</v>
      </c>
    </row>
    <row r="1289" spans="1:11" ht="15" x14ac:dyDescent="0.2">
      <c r="A1289" s="1">
        <v>20190310</v>
      </c>
      <c r="B1289" s="426" t="s">
        <v>937</v>
      </c>
      <c r="C1289" s="427" t="s">
        <v>1657</v>
      </c>
      <c r="D1289" s="427" t="s">
        <v>956</v>
      </c>
      <c r="E1289" s="428">
        <v>5537.31</v>
      </c>
      <c r="F1289" s="429">
        <v>43683</v>
      </c>
      <c r="G1289" s="433">
        <v>2019</v>
      </c>
      <c r="H1289" s="432" t="s">
        <v>1649</v>
      </c>
      <c r="I1289" s="426" t="s">
        <v>1650</v>
      </c>
      <c r="J1289" s="426" t="s">
        <v>1650</v>
      </c>
      <c r="K1289" s="426" t="s">
        <v>1651</v>
      </c>
    </row>
    <row r="1290" spans="1:11" ht="15" x14ac:dyDescent="0.2">
      <c r="A1290" s="1">
        <v>20190311</v>
      </c>
      <c r="B1290" s="426" t="s">
        <v>937</v>
      </c>
      <c r="C1290" s="427" t="s">
        <v>1658</v>
      </c>
      <c r="D1290" s="427" t="s">
        <v>957</v>
      </c>
      <c r="E1290" s="428">
        <v>3010.33</v>
      </c>
      <c r="F1290" s="429">
        <v>43683</v>
      </c>
      <c r="G1290" s="433">
        <v>2019</v>
      </c>
      <c r="H1290" s="432" t="s">
        <v>1649</v>
      </c>
      <c r="I1290" s="426" t="s">
        <v>1650</v>
      </c>
      <c r="J1290" s="426" t="s">
        <v>1650</v>
      </c>
      <c r="K1290" s="426" t="s">
        <v>1651</v>
      </c>
    </row>
    <row r="1291" spans="1:11" ht="15" x14ac:dyDescent="0.2">
      <c r="A1291" s="1">
        <v>20190312</v>
      </c>
      <c r="B1291" s="426" t="s">
        <v>937</v>
      </c>
      <c r="C1291" s="427" t="s">
        <v>1659</v>
      </c>
      <c r="D1291" s="427" t="s">
        <v>958</v>
      </c>
      <c r="E1291" s="428">
        <v>2913.64</v>
      </c>
      <c r="F1291" s="429">
        <v>43683</v>
      </c>
      <c r="G1291" s="433">
        <v>2019</v>
      </c>
      <c r="H1291" s="432" t="s">
        <v>1649</v>
      </c>
      <c r="I1291" s="426" t="s">
        <v>1650</v>
      </c>
      <c r="J1291" s="426" t="s">
        <v>1650</v>
      </c>
      <c r="K1291" s="426" t="s">
        <v>1651</v>
      </c>
    </row>
    <row r="1292" spans="1:11" ht="15" x14ac:dyDescent="0.2">
      <c r="A1292" s="1">
        <v>20190313</v>
      </c>
      <c r="B1292" s="426" t="s">
        <v>937</v>
      </c>
      <c r="C1292" s="427" t="s">
        <v>1660</v>
      </c>
      <c r="D1292" s="427" t="s">
        <v>960</v>
      </c>
      <c r="E1292" s="428">
        <v>5166.8</v>
      </c>
      <c r="F1292" s="429">
        <v>43683</v>
      </c>
      <c r="G1292" s="433">
        <v>2019</v>
      </c>
      <c r="H1292" s="432" t="s">
        <v>1649</v>
      </c>
      <c r="I1292" s="426" t="s">
        <v>1650</v>
      </c>
      <c r="J1292" s="426" t="s">
        <v>1650</v>
      </c>
      <c r="K1292" s="426" t="s">
        <v>1651</v>
      </c>
    </row>
    <row r="1293" spans="1:11" ht="15" x14ac:dyDescent="0.2">
      <c r="A1293" s="1">
        <v>20190314</v>
      </c>
      <c r="B1293" s="426" t="s">
        <v>937</v>
      </c>
      <c r="C1293" s="427" t="s">
        <v>1661</v>
      </c>
      <c r="D1293" s="427" t="s">
        <v>961</v>
      </c>
      <c r="E1293" s="428">
        <v>3511.27</v>
      </c>
      <c r="F1293" s="429">
        <v>43683</v>
      </c>
      <c r="G1293" s="433">
        <v>2019</v>
      </c>
      <c r="H1293" s="432" t="s">
        <v>1649</v>
      </c>
      <c r="I1293" s="426" t="s">
        <v>1650</v>
      </c>
      <c r="J1293" s="426" t="s">
        <v>1650</v>
      </c>
      <c r="K1293" s="426" t="s">
        <v>1651</v>
      </c>
    </row>
    <row r="1294" spans="1:11" ht="15" x14ac:dyDescent="0.2">
      <c r="A1294" s="1">
        <v>20190315</v>
      </c>
      <c r="B1294" s="426" t="s">
        <v>937</v>
      </c>
      <c r="C1294" s="427" t="s">
        <v>1662</v>
      </c>
      <c r="D1294" s="427" t="s">
        <v>962</v>
      </c>
      <c r="E1294" s="428">
        <v>6274.05</v>
      </c>
      <c r="F1294" s="429">
        <v>43683</v>
      </c>
      <c r="G1294" s="433">
        <v>2019</v>
      </c>
      <c r="H1294" s="432" t="s">
        <v>1649</v>
      </c>
      <c r="I1294" s="426" t="s">
        <v>1650</v>
      </c>
      <c r="J1294" s="426" t="s">
        <v>1650</v>
      </c>
      <c r="K1294" s="426" t="s">
        <v>1651</v>
      </c>
    </row>
    <row r="1295" spans="1:11" ht="15" x14ac:dyDescent="0.2">
      <c r="A1295" s="1">
        <v>20190316</v>
      </c>
      <c r="B1295" s="426" t="s">
        <v>937</v>
      </c>
      <c r="C1295" s="427" t="s">
        <v>1663</v>
      </c>
      <c r="D1295" s="427" t="s">
        <v>963</v>
      </c>
      <c r="E1295" s="428">
        <v>5494.12</v>
      </c>
      <c r="F1295" s="429">
        <v>43683</v>
      </c>
      <c r="G1295" s="433">
        <v>2019</v>
      </c>
      <c r="H1295" s="432" t="s">
        <v>1649</v>
      </c>
      <c r="I1295" s="426" t="s">
        <v>1650</v>
      </c>
      <c r="J1295" s="426" t="s">
        <v>1650</v>
      </c>
      <c r="K1295" s="426" t="s">
        <v>1651</v>
      </c>
    </row>
    <row r="1296" spans="1:11" ht="15" x14ac:dyDescent="0.2">
      <c r="A1296" s="1">
        <v>20190317</v>
      </c>
      <c r="B1296" s="426" t="s">
        <v>937</v>
      </c>
      <c r="C1296" s="427" t="s">
        <v>1664</v>
      </c>
      <c r="D1296" s="427" t="s">
        <v>968</v>
      </c>
      <c r="E1296" s="428">
        <v>4214.1000000000004</v>
      </c>
      <c r="F1296" s="429">
        <v>43683</v>
      </c>
      <c r="G1296" s="433">
        <v>2019</v>
      </c>
      <c r="H1296" s="432" t="s">
        <v>1649</v>
      </c>
      <c r="I1296" s="426" t="s">
        <v>1650</v>
      </c>
      <c r="J1296" s="426" t="s">
        <v>1650</v>
      </c>
      <c r="K1296" s="426" t="s">
        <v>1651</v>
      </c>
    </row>
    <row r="1297" spans="1:11" ht="15" x14ac:dyDescent="0.2">
      <c r="A1297" s="1">
        <v>20190318</v>
      </c>
      <c r="B1297" s="426" t="s">
        <v>937</v>
      </c>
      <c r="C1297" s="427" t="s">
        <v>1665</v>
      </c>
      <c r="D1297" s="427" t="s">
        <v>970</v>
      </c>
      <c r="E1297" s="428">
        <v>3302.93</v>
      </c>
      <c r="F1297" s="429">
        <v>43683</v>
      </c>
      <c r="G1297" s="433">
        <v>2019</v>
      </c>
      <c r="H1297" s="432" t="s">
        <v>1649</v>
      </c>
      <c r="I1297" s="426" t="s">
        <v>1650</v>
      </c>
      <c r="J1297" s="426" t="s">
        <v>1650</v>
      </c>
      <c r="K1297" s="426" t="s">
        <v>1651</v>
      </c>
    </row>
    <row r="1298" spans="1:11" ht="15" x14ac:dyDescent="0.2">
      <c r="A1298" s="1">
        <v>20190319</v>
      </c>
      <c r="B1298" s="426" t="s">
        <v>937</v>
      </c>
      <c r="C1298" s="427" t="s">
        <v>1666</v>
      </c>
      <c r="D1298" s="427" t="s">
        <v>972</v>
      </c>
      <c r="E1298" s="428">
        <v>3800.75</v>
      </c>
      <c r="F1298" s="429">
        <v>43683</v>
      </c>
      <c r="G1298" s="433">
        <v>2019</v>
      </c>
      <c r="H1298" s="432" t="s">
        <v>1649</v>
      </c>
      <c r="I1298" s="426" t="s">
        <v>1650</v>
      </c>
      <c r="J1298" s="426" t="s">
        <v>1650</v>
      </c>
      <c r="K1298" s="426" t="s">
        <v>1651</v>
      </c>
    </row>
    <row r="1299" spans="1:11" ht="15" x14ac:dyDescent="0.2">
      <c r="A1299" s="1">
        <v>20190320</v>
      </c>
      <c r="B1299" s="426" t="s">
        <v>937</v>
      </c>
      <c r="C1299" s="427" t="s">
        <v>1667</v>
      </c>
      <c r="D1299" s="427" t="s">
        <v>973</v>
      </c>
      <c r="E1299" s="428">
        <v>3135.64</v>
      </c>
      <c r="F1299" s="429">
        <v>43683</v>
      </c>
      <c r="G1299" s="433">
        <v>2019</v>
      </c>
      <c r="H1299" s="432" t="s">
        <v>1649</v>
      </c>
      <c r="I1299" s="426" t="s">
        <v>1650</v>
      </c>
      <c r="J1299" s="426" t="s">
        <v>1650</v>
      </c>
      <c r="K1299" s="426" t="s">
        <v>1651</v>
      </c>
    </row>
    <row r="1300" spans="1:11" ht="15" x14ac:dyDescent="0.2">
      <c r="A1300" s="1">
        <v>20190321</v>
      </c>
      <c r="B1300" s="426" t="s">
        <v>937</v>
      </c>
      <c r="C1300" s="427" t="s">
        <v>1668</v>
      </c>
      <c r="D1300" s="427" t="s">
        <v>974</v>
      </c>
      <c r="E1300" s="428">
        <v>3557.05</v>
      </c>
      <c r="F1300" s="429">
        <v>43683</v>
      </c>
      <c r="G1300" s="433">
        <v>2019</v>
      </c>
      <c r="H1300" s="432" t="s">
        <v>1649</v>
      </c>
      <c r="I1300" s="426" t="s">
        <v>1650</v>
      </c>
      <c r="J1300" s="426" t="s">
        <v>1650</v>
      </c>
      <c r="K1300" s="426" t="s">
        <v>1651</v>
      </c>
    </row>
    <row r="1301" spans="1:11" ht="15" x14ac:dyDescent="0.2">
      <c r="A1301" s="1">
        <v>20190322</v>
      </c>
      <c r="B1301" s="426" t="s">
        <v>937</v>
      </c>
      <c r="C1301" s="427" t="s">
        <v>1669</v>
      </c>
      <c r="D1301" s="427" t="s">
        <v>975</v>
      </c>
      <c r="E1301" s="428">
        <v>3007.19</v>
      </c>
      <c r="F1301" s="429">
        <v>43683</v>
      </c>
      <c r="G1301" s="433">
        <v>2019</v>
      </c>
      <c r="H1301" s="432" t="s">
        <v>1649</v>
      </c>
      <c r="I1301" s="426" t="s">
        <v>1650</v>
      </c>
      <c r="J1301" s="426" t="s">
        <v>1650</v>
      </c>
      <c r="K1301" s="426" t="s">
        <v>1651</v>
      </c>
    </row>
    <row r="1302" spans="1:11" ht="15" x14ac:dyDescent="0.2">
      <c r="A1302" s="1">
        <v>20190323</v>
      </c>
      <c r="B1302" s="426" t="s">
        <v>937</v>
      </c>
      <c r="C1302" s="427" t="s">
        <v>1670</v>
      </c>
      <c r="D1302" s="427" t="s">
        <v>976</v>
      </c>
      <c r="E1302" s="428">
        <v>3452.7</v>
      </c>
      <c r="F1302" s="429">
        <v>43683</v>
      </c>
      <c r="G1302" s="433">
        <v>2019</v>
      </c>
      <c r="H1302" s="432" t="s">
        <v>1649</v>
      </c>
      <c r="I1302" s="426" t="s">
        <v>1650</v>
      </c>
      <c r="J1302" s="426" t="s">
        <v>1650</v>
      </c>
      <c r="K1302" s="426" t="s">
        <v>1651</v>
      </c>
    </row>
    <row r="1303" spans="1:11" ht="15" x14ac:dyDescent="0.2">
      <c r="A1303" s="1">
        <v>20190324</v>
      </c>
      <c r="B1303" s="426" t="s">
        <v>937</v>
      </c>
      <c r="C1303" s="427" t="s">
        <v>1671</v>
      </c>
      <c r="D1303" s="427" t="s">
        <v>981</v>
      </c>
      <c r="E1303" s="428">
        <v>3530.57</v>
      </c>
      <c r="F1303" s="429">
        <v>43683</v>
      </c>
      <c r="G1303" s="433">
        <v>2019</v>
      </c>
      <c r="H1303" s="432" t="s">
        <v>1649</v>
      </c>
      <c r="I1303" s="426" t="s">
        <v>1650</v>
      </c>
      <c r="J1303" s="426" t="s">
        <v>1650</v>
      </c>
      <c r="K1303" s="426" t="s">
        <v>1651</v>
      </c>
    </row>
    <row r="1304" spans="1:11" ht="15" x14ac:dyDescent="0.2">
      <c r="A1304" s="1">
        <v>20190325</v>
      </c>
      <c r="B1304" s="426" t="s">
        <v>937</v>
      </c>
      <c r="C1304" s="427" t="s">
        <v>1672</v>
      </c>
      <c r="D1304" s="427" t="s">
        <v>984</v>
      </c>
      <c r="E1304" s="428">
        <v>3303.28</v>
      </c>
      <c r="F1304" s="429">
        <v>43683</v>
      </c>
      <c r="G1304" s="433">
        <v>2019</v>
      </c>
      <c r="H1304" s="432" t="s">
        <v>1649</v>
      </c>
      <c r="I1304" s="426" t="s">
        <v>1650</v>
      </c>
      <c r="J1304" s="426" t="s">
        <v>1650</v>
      </c>
      <c r="K1304" s="426" t="s">
        <v>1651</v>
      </c>
    </row>
    <row r="1305" spans="1:11" ht="15" x14ac:dyDescent="0.2">
      <c r="A1305" s="1">
        <v>20190326</v>
      </c>
      <c r="B1305" s="426" t="s">
        <v>937</v>
      </c>
      <c r="C1305" s="427" t="s">
        <v>1673</v>
      </c>
      <c r="D1305" s="427" t="s">
        <v>1132</v>
      </c>
      <c r="E1305" s="428">
        <v>2204.15</v>
      </c>
      <c r="F1305" s="429">
        <v>43683</v>
      </c>
      <c r="G1305" s="433">
        <v>2019</v>
      </c>
      <c r="H1305" s="432" t="s">
        <v>1649</v>
      </c>
      <c r="I1305" s="426" t="s">
        <v>1650</v>
      </c>
      <c r="J1305" s="426" t="s">
        <v>1650</v>
      </c>
      <c r="K1305" s="426" t="s">
        <v>1651</v>
      </c>
    </row>
    <row r="1306" spans="1:11" ht="15" x14ac:dyDescent="0.2">
      <c r="A1306" s="1">
        <v>20190327</v>
      </c>
      <c r="B1306" s="426" t="s">
        <v>937</v>
      </c>
      <c r="C1306" s="427" t="s">
        <v>1674</v>
      </c>
      <c r="D1306" s="427" t="s">
        <v>1134</v>
      </c>
      <c r="E1306" s="428">
        <v>1844.19</v>
      </c>
      <c r="F1306" s="429">
        <v>43683</v>
      </c>
      <c r="G1306" s="433">
        <v>2019</v>
      </c>
      <c r="H1306" s="432" t="s">
        <v>1649</v>
      </c>
      <c r="I1306" s="426" t="s">
        <v>1650</v>
      </c>
      <c r="J1306" s="426" t="s">
        <v>1650</v>
      </c>
      <c r="K1306" s="426" t="s">
        <v>1651</v>
      </c>
    </row>
    <row r="1307" spans="1:11" ht="15" x14ac:dyDescent="0.2">
      <c r="A1307" s="1">
        <v>20190328</v>
      </c>
      <c r="B1307" s="426" t="s">
        <v>937</v>
      </c>
      <c r="C1307" s="427" t="s">
        <v>1675</v>
      </c>
      <c r="D1307" s="427" t="s">
        <v>1136</v>
      </c>
      <c r="E1307" s="428">
        <v>2743.51</v>
      </c>
      <c r="F1307" s="429">
        <v>43683</v>
      </c>
      <c r="G1307" s="433">
        <v>2019</v>
      </c>
      <c r="H1307" s="432" t="s">
        <v>1649</v>
      </c>
      <c r="I1307" s="426" t="s">
        <v>1650</v>
      </c>
      <c r="J1307" s="426" t="s">
        <v>1650</v>
      </c>
      <c r="K1307" s="426" t="s">
        <v>1651</v>
      </c>
    </row>
    <row r="1308" spans="1:11" ht="30" x14ac:dyDescent="0.2">
      <c r="A1308" s="1">
        <v>20190329</v>
      </c>
      <c r="B1308" s="426" t="s">
        <v>860</v>
      </c>
      <c r="C1308" s="427">
        <v>21963710568</v>
      </c>
      <c r="D1308" s="427" t="s">
        <v>317</v>
      </c>
      <c r="E1308" s="428">
        <v>284971.56</v>
      </c>
      <c r="F1308" s="429">
        <v>43656</v>
      </c>
      <c r="G1308" s="433">
        <v>2019</v>
      </c>
      <c r="H1308" s="432" t="s">
        <v>1572</v>
      </c>
      <c r="I1308" s="426" t="s">
        <v>1573</v>
      </c>
      <c r="J1308" s="426" t="s">
        <v>1573</v>
      </c>
      <c r="K1308" s="426" t="s">
        <v>82</v>
      </c>
    </row>
    <row r="1309" spans="1:11" ht="30" x14ac:dyDescent="0.2">
      <c r="A1309" s="1">
        <v>20190330</v>
      </c>
      <c r="B1309" s="426" t="s">
        <v>803</v>
      </c>
      <c r="C1309" s="427">
        <v>7013343880087</v>
      </c>
      <c r="D1309" s="427" t="s">
        <v>469</v>
      </c>
      <c r="E1309" s="428">
        <v>12234.04</v>
      </c>
      <c r="F1309" s="429">
        <v>43658</v>
      </c>
      <c r="G1309" s="433">
        <v>2019</v>
      </c>
      <c r="H1309" s="432" t="s">
        <v>1572</v>
      </c>
      <c r="I1309" s="426" t="s">
        <v>1573</v>
      </c>
      <c r="J1309" s="426" t="s">
        <v>1573</v>
      </c>
      <c r="K1309" s="426" t="s">
        <v>82</v>
      </c>
    </row>
    <row r="1310" spans="1:11" ht="15" x14ac:dyDescent="0.2">
      <c r="A1310" s="1">
        <v>20190332</v>
      </c>
      <c r="B1310" s="426" t="s">
        <v>860</v>
      </c>
      <c r="C1310" s="427">
        <v>21963710568</v>
      </c>
      <c r="D1310" s="427" t="s">
        <v>317</v>
      </c>
      <c r="E1310" s="428">
        <v>239383.2</v>
      </c>
      <c r="F1310" s="429">
        <v>43677</v>
      </c>
      <c r="G1310" s="433">
        <v>2019</v>
      </c>
      <c r="H1310" s="432" t="s">
        <v>1643</v>
      </c>
      <c r="I1310" s="426" t="s">
        <v>1644</v>
      </c>
      <c r="J1310" s="426" t="s">
        <v>1644</v>
      </c>
      <c r="K1310" s="426" t="s">
        <v>1545</v>
      </c>
    </row>
    <row r="1311" spans="1:11" ht="45" x14ac:dyDescent="0.2">
      <c r="A1311" s="1">
        <v>20190333</v>
      </c>
      <c r="B1311" s="426" t="s">
        <v>1613</v>
      </c>
      <c r="C1311" s="427">
        <v>673628102021</v>
      </c>
      <c r="D1311" s="427" t="s">
        <v>493</v>
      </c>
      <c r="E1311" s="428">
        <v>290385.14</v>
      </c>
      <c r="F1311" s="429">
        <v>43657</v>
      </c>
      <c r="G1311" s="433">
        <v>2019</v>
      </c>
      <c r="H1311" s="432" t="s">
        <v>1614</v>
      </c>
      <c r="I1311" s="426" t="s">
        <v>1615</v>
      </c>
      <c r="J1311" s="426" t="s">
        <v>1615</v>
      </c>
      <c r="K1311" s="426" t="s">
        <v>162</v>
      </c>
    </row>
    <row r="1312" spans="1:11" ht="30" x14ac:dyDescent="0.2">
      <c r="A1312" s="1">
        <v>20190334</v>
      </c>
      <c r="B1312" s="426" t="s">
        <v>803</v>
      </c>
      <c r="C1312" s="427">
        <v>7013343880168</v>
      </c>
      <c r="D1312" s="427" t="s">
        <v>472</v>
      </c>
      <c r="E1312" s="428">
        <v>2777.78</v>
      </c>
      <c r="F1312" s="429">
        <v>43658</v>
      </c>
      <c r="G1312" s="433">
        <v>2019</v>
      </c>
      <c r="H1312" s="432" t="s">
        <v>1572</v>
      </c>
      <c r="I1312" s="426" t="s">
        <v>1573</v>
      </c>
      <c r="J1312" s="426" t="s">
        <v>1573</v>
      </c>
      <c r="K1312" s="426" t="s">
        <v>82</v>
      </c>
    </row>
    <row r="1313" spans="1:11" ht="15" x14ac:dyDescent="0.2">
      <c r="A1313" s="1">
        <v>20190336</v>
      </c>
      <c r="B1313" s="426" t="s">
        <v>744</v>
      </c>
      <c r="C1313" s="427">
        <v>1860098982934</v>
      </c>
      <c r="D1313" s="427" t="s">
        <v>745</v>
      </c>
      <c r="E1313" s="428">
        <v>134400</v>
      </c>
      <c r="F1313" s="429">
        <v>43665</v>
      </c>
      <c r="G1313" s="433">
        <v>2019</v>
      </c>
      <c r="H1313" s="432" t="s">
        <v>1676</v>
      </c>
      <c r="I1313" s="426" t="s">
        <v>1677</v>
      </c>
      <c r="J1313" s="426" t="s">
        <v>1677</v>
      </c>
      <c r="K1313" s="426" t="s">
        <v>175</v>
      </c>
    </row>
    <row r="1314" spans="1:11" ht="15" x14ac:dyDescent="0.2">
      <c r="A1314" s="1">
        <v>20190337</v>
      </c>
      <c r="B1314" s="426" t="s">
        <v>1590</v>
      </c>
      <c r="C1314" s="427">
        <v>4812756180054</v>
      </c>
      <c r="D1314" s="427" t="s">
        <v>410</v>
      </c>
      <c r="E1314" s="428">
        <v>42491.380000000005</v>
      </c>
      <c r="F1314" s="429">
        <v>43664</v>
      </c>
      <c r="G1314" s="433">
        <v>2019</v>
      </c>
      <c r="H1314" s="432" t="s">
        <v>1434</v>
      </c>
      <c r="I1314" s="426" t="s">
        <v>1435</v>
      </c>
      <c r="J1314" s="426" t="s">
        <v>1435</v>
      </c>
      <c r="K1314" s="426" t="s">
        <v>624</v>
      </c>
    </row>
    <row r="1315" spans="1:11" ht="30" x14ac:dyDescent="0.2">
      <c r="A1315" s="1">
        <v>20190338</v>
      </c>
      <c r="B1315" s="426" t="s">
        <v>65</v>
      </c>
      <c r="C1315" s="427">
        <v>3130754800067</v>
      </c>
      <c r="D1315" s="427" t="s">
        <v>66</v>
      </c>
      <c r="E1315" s="428">
        <v>20833.509999999998</v>
      </c>
      <c r="F1315" s="429">
        <v>43720</v>
      </c>
      <c r="G1315" s="433">
        <v>2019</v>
      </c>
      <c r="H1315" s="432" t="s">
        <v>1262</v>
      </c>
      <c r="I1315" s="426" t="s">
        <v>1263</v>
      </c>
      <c r="J1315" s="426" t="s">
        <v>1263</v>
      </c>
      <c r="K1315" s="426" t="s">
        <v>69</v>
      </c>
    </row>
    <row r="1316" spans="1:11" ht="15" x14ac:dyDescent="0.2">
      <c r="A1316" s="1">
        <v>20190339</v>
      </c>
      <c r="B1316" s="426" t="s">
        <v>903</v>
      </c>
      <c r="C1316" s="427">
        <v>6725975430055</v>
      </c>
      <c r="D1316" s="427" t="s">
        <v>1686</v>
      </c>
      <c r="E1316" s="428">
        <v>59320.49</v>
      </c>
      <c r="F1316" s="429">
        <v>43707</v>
      </c>
      <c r="G1316" s="433">
        <v>2019</v>
      </c>
      <c r="H1316" s="432" t="s">
        <v>1570</v>
      </c>
      <c r="I1316" s="426" t="s">
        <v>1571</v>
      </c>
      <c r="J1316" s="426" t="s">
        <v>1571</v>
      </c>
      <c r="K1316" s="426" t="s">
        <v>580</v>
      </c>
    </row>
    <row r="1317" spans="1:11" ht="45" x14ac:dyDescent="0.2">
      <c r="A1317" s="1">
        <v>20190340</v>
      </c>
      <c r="B1317" s="426" t="s">
        <v>1208</v>
      </c>
      <c r="C1317" s="427" t="s">
        <v>1724</v>
      </c>
      <c r="D1317" s="427" t="s">
        <v>1209</v>
      </c>
      <c r="E1317" s="428">
        <v>11700</v>
      </c>
      <c r="F1317" s="429">
        <v>43734</v>
      </c>
      <c r="G1317" s="433">
        <v>2019</v>
      </c>
      <c r="H1317" s="432" t="s">
        <v>1586</v>
      </c>
      <c r="I1317" s="426" t="s">
        <v>1587</v>
      </c>
      <c r="J1317" s="426" t="s">
        <v>1587</v>
      </c>
      <c r="K1317" s="426" t="s">
        <v>1174</v>
      </c>
    </row>
    <row r="1318" spans="1:11" ht="15" x14ac:dyDescent="0.2">
      <c r="A1318" s="1">
        <v>20190341</v>
      </c>
      <c r="B1318" s="426" t="s">
        <v>1607</v>
      </c>
      <c r="C1318" s="427">
        <v>1665034340298</v>
      </c>
      <c r="D1318" s="427" t="s">
        <v>1634</v>
      </c>
      <c r="E1318" s="428">
        <v>20000</v>
      </c>
      <c r="F1318" s="429">
        <v>43677</v>
      </c>
      <c r="G1318" s="433">
        <v>2019</v>
      </c>
      <c r="H1318" s="432" t="s">
        <v>1635</v>
      </c>
      <c r="I1318" s="426" t="s">
        <v>1636</v>
      </c>
      <c r="J1318" s="426" t="s">
        <v>1636</v>
      </c>
      <c r="K1318" s="426" t="s">
        <v>202</v>
      </c>
    </row>
    <row r="1319" spans="1:11" ht="15" x14ac:dyDescent="0.2">
      <c r="A1319" s="1">
        <v>20190342</v>
      </c>
      <c r="B1319" s="426" t="s">
        <v>1608</v>
      </c>
      <c r="C1319" s="427">
        <v>1665034340450</v>
      </c>
      <c r="D1319" s="427" t="s">
        <v>1609</v>
      </c>
      <c r="E1319" s="428">
        <v>130000</v>
      </c>
      <c r="F1319" s="429">
        <v>43677</v>
      </c>
      <c r="G1319" s="433">
        <v>2019</v>
      </c>
      <c r="H1319" s="432" t="s">
        <v>1635</v>
      </c>
      <c r="I1319" s="426" t="s">
        <v>1636</v>
      </c>
      <c r="J1319" s="426" t="s">
        <v>1636</v>
      </c>
      <c r="K1319" s="426" t="s">
        <v>202</v>
      </c>
    </row>
    <row r="1320" spans="1:11" ht="15" x14ac:dyDescent="0.2">
      <c r="A1320" s="1">
        <v>20190343</v>
      </c>
      <c r="B1320" s="426" t="s">
        <v>13</v>
      </c>
      <c r="C1320" s="427">
        <v>3670940070333</v>
      </c>
      <c r="D1320" s="427" t="s">
        <v>54</v>
      </c>
      <c r="E1320" s="428">
        <v>146784.93</v>
      </c>
      <c r="F1320" s="429">
        <v>43683</v>
      </c>
      <c r="G1320" s="433">
        <v>2019</v>
      </c>
      <c r="H1320" s="432" t="s">
        <v>1645</v>
      </c>
      <c r="I1320" s="426" t="s">
        <v>1646</v>
      </c>
      <c r="J1320" s="426" t="s">
        <v>1647</v>
      </c>
      <c r="K1320" s="426" t="s">
        <v>230</v>
      </c>
    </row>
    <row r="1321" spans="1:11" ht="15" x14ac:dyDescent="0.2">
      <c r="A1321" s="1">
        <v>20190344</v>
      </c>
      <c r="B1321" s="426" t="s">
        <v>13</v>
      </c>
      <c r="C1321" s="427">
        <v>5670940070729</v>
      </c>
      <c r="D1321" s="427" t="s">
        <v>53</v>
      </c>
      <c r="E1321" s="428">
        <v>20500</v>
      </c>
      <c r="F1321" s="429">
        <v>43683</v>
      </c>
      <c r="G1321" s="433">
        <v>2019</v>
      </c>
      <c r="H1321" s="432" t="s">
        <v>1645</v>
      </c>
      <c r="I1321" s="426" t="s">
        <v>1646</v>
      </c>
      <c r="J1321" s="426" t="s">
        <v>1647</v>
      </c>
      <c r="K1321" s="426" t="s">
        <v>230</v>
      </c>
    </row>
    <row r="1322" spans="1:11" ht="15" x14ac:dyDescent="0.2">
      <c r="A1322" s="1">
        <v>20190345</v>
      </c>
      <c r="B1322" s="426" t="s">
        <v>13</v>
      </c>
      <c r="C1322" s="427">
        <v>3620940071372</v>
      </c>
      <c r="D1322" s="427" t="s">
        <v>14</v>
      </c>
      <c r="E1322" s="428">
        <v>179000</v>
      </c>
      <c r="F1322" s="429">
        <v>43683</v>
      </c>
      <c r="G1322" s="433">
        <v>2019</v>
      </c>
      <c r="H1322" s="432" t="s">
        <v>1678</v>
      </c>
      <c r="I1322" s="426" t="s">
        <v>1679</v>
      </c>
      <c r="J1322" s="426" t="s">
        <v>1680</v>
      </c>
      <c r="K1322" s="426" t="s">
        <v>230</v>
      </c>
    </row>
    <row r="1323" spans="1:11" ht="15" x14ac:dyDescent="0.2">
      <c r="A1323" s="1">
        <v>20190346</v>
      </c>
      <c r="B1323" s="426" t="s">
        <v>13</v>
      </c>
      <c r="C1323" s="427">
        <v>3670940070333</v>
      </c>
      <c r="D1323" s="427" t="s">
        <v>54</v>
      </c>
      <c r="E1323" s="428">
        <v>10038.41</v>
      </c>
      <c r="F1323" s="429">
        <v>43683</v>
      </c>
      <c r="G1323" s="433">
        <v>2019</v>
      </c>
      <c r="H1323" s="432" t="s">
        <v>1678</v>
      </c>
      <c r="I1323" s="426" t="s">
        <v>1679</v>
      </c>
      <c r="J1323" s="426" t="s">
        <v>1680</v>
      </c>
      <c r="K1323" s="426" t="s">
        <v>230</v>
      </c>
    </row>
    <row r="1324" spans="1:11" ht="15" x14ac:dyDescent="0.2">
      <c r="A1324" s="1">
        <v>20190348</v>
      </c>
      <c r="B1324" s="426" t="s">
        <v>1639</v>
      </c>
      <c r="C1324" s="427">
        <v>569390300062</v>
      </c>
      <c r="D1324" s="427" t="s">
        <v>1640</v>
      </c>
      <c r="E1324" s="428">
        <v>24120</v>
      </c>
      <c r="F1324" s="429">
        <v>43686</v>
      </c>
      <c r="G1324" s="433">
        <v>2019</v>
      </c>
      <c r="H1324" s="432" t="s">
        <v>1641</v>
      </c>
      <c r="I1324" s="426" t="s">
        <v>1642</v>
      </c>
      <c r="J1324" s="426" t="s">
        <v>1642</v>
      </c>
      <c r="K1324" s="426" t="s">
        <v>827</v>
      </c>
    </row>
    <row r="1325" spans="1:11" ht="60" x14ac:dyDescent="0.2">
      <c r="A1325" s="1">
        <v>20190349</v>
      </c>
      <c r="B1325" s="426" t="s">
        <v>1681</v>
      </c>
      <c r="C1325" s="427" t="s">
        <v>1682</v>
      </c>
      <c r="D1325" s="427" t="s">
        <v>1683</v>
      </c>
      <c r="E1325" s="428">
        <v>41231.300000000003</v>
      </c>
      <c r="F1325" s="429">
        <v>43699</v>
      </c>
      <c r="G1325" s="433">
        <v>2019</v>
      </c>
      <c r="H1325" s="432" t="s">
        <v>1684</v>
      </c>
      <c r="I1325" s="426" t="s">
        <v>1685</v>
      </c>
      <c r="J1325" s="426" t="s">
        <v>1685</v>
      </c>
      <c r="K1325" s="426" t="s">
        <v>359</v>
      </c>
    </row>
    <row r="1326" spans="1:11" ht="15" x14ac:dyDescent="0.2">
      <c r="A1326" s="1">
        <v>20190352</v>
      </c>
      <c r="B1326" s="426" t="s">
        <v>1687</v>
      </c>
      <c r="C1326" s="427" t="s">
        <v>1688</v>
      </c>
      <c r="D1326" s="427" t="s">
        <v>1689</v>
      </c>
      <c r="E1326" s="428">
        <v>137575.66</v>
      </c>
      <c r="F1326" s="429">
        <v>43707</v>
      </c>
      <c r="G1326" s="433">
        <v>2019</v>
      </c>
      <c r="H1326" s="432" t="s">
        <v>1690</v>
      </c>
      <c r="I1326" s="426" t="s">
        <v>1691</v>
      </c>
      <c r="J1326" s="426" t="s">
        <v>1691</v>
      </c>
      <c r="K1326" s="426" t="s">
        <v>1692</v>
      </c>
    </row>
    <row r="1327" spans="1:11" ht="15" x14ac:dyDescent="0.2">
      <c r="A1327" s="1">
        <v>20190353</v>
      </c>
      <c r="B1327" s="426" t="s">
        <v>987</v>
      </c>
      <c r="C1327" s="427" t="s">
        <v>1740</v>
      </c>
      <c r="D1327" s="427" t="s">
        <v>1741</v>
      </c>
      <c r="E1327" s="428">
        <v>81048.929999999993</v>
      </c>
      <c r="F1327" s="429">
        <v>43759</v>
      </c>
      <c r="G1327" s="433">
        <v>2019</v>
      </c>
      <c r="H1327" s="432" t="s">
        <v>1742</v>
      </c>
      <c r="I1327" s="426" t="s">
        <v>1743</v>
      </c>
      <c r="J1327" s="426" t="s">
        <v>1743</v>
      </c>
      <c r="K1327" s="426" t="s">
        <v>1744</v>
      </c>
    </row>
    <row r="1328" spans="1:11" ht="15" x14ac:dyDescent="0.2">
      <c r="A1328" s="1">
        <v>20190355</v>
      </c>
      <c r="B1328" s="426" t="s">
        <v>13</v>
      </c>
      <c r="C1328" s="427">
        <v>3670940070333</v>
      </c>
      <c r="D1328" s="427" t="s">
        <v>54</v>
      </c>
      <c r="E1328" s="428">
        <v>200000</v>
      </c>
      <c r="F1328" s="429">
        <v>43734</v>
      </c>
      <c r="G1328" s="433">
        <v>2019</v>
      </c>
      <c r="H1328" s="432" t="s">
        <v>1725</v>
      </c>
      <c r="I1328" s="426" t="s">
        <v>1230</v>
      </c>
      <c r="J1328" s="426" t="s">
        <v>1230</v>
      </c>
      <c r="K1328" s="426" t="s">
        <v>175</v>
      </c>
    </row>
    <row r="1329" spans="1:11" ht="15" x14ac:dyDescent="0.2">
      <c r="A1329" s="1">
        <v>20190356</v>
      </c>
      <c r="B1329" s="426" t="s">
        <v>1695</v>
      </c>
      <c r="C1329" s="427" t="s">
        <v>1696</v>
      </c>
      <c r="D1329" s="427" t="s">
        <v>1697</v>
      </c>
      <c r="E1329" s="428">
        <v>5700</v>
      </c>
      <c r="F1329" s="429">
        <v>43718</v>
      </c>
      <c r="G1329" s="433">
        <v>2019</v>
      </c>
      <c r="H1329" s="432" t="s">
        <v>1641</v>
      </c>
      <c r="I1329" s="426" t="s">
        <v>1642</v>
      </c>
      <c r="J1329" s="426" t="s">
        <v>1642</v>
      </c>
      <c r="K1329" s="426" t="s">
        <v>827</v>
      </c>
    </row>
    <row r="1330" spans="1:11" ht="15" x14ac:dyDescent="0.2">
      <c r="A1330" s="1">
        <v>20190357</v>
      </c>
      <c r="B1330" s="426" t="s">
        <v>1695</v>
      </c>
      <c r="C1330" s="427" t="s">
        <v>1698</v>
      </c>
      <c r="D1330" s="427" t="s">
        <v>1699</v>
      </c>
      <c r="E1330" s="428">
        <v>4000</v>
      </c>
      <c r="F1330" s="429">
        <v>43718</v>
      </c>
      <c r="G1330" s="433">
        <v>2019</v>
      </c>
      <c r="H1330" s="432" t="s">
        <v>1641</v>
      </c>
      <c r="I1330" s="426" t="s">
        <v>1642</v>
      </c>
      <c r="J1330" s="426" t="s">
        <v>1642</v>
      </c>
      <c r="K1330" s="426" t="s">
        <v>827</v>
      </c>
    </row>
    <row r="1331" spans="1:11" ht="15" x14ac:dyDescent="0.2">
      <c r="A1331" s="1">
        <v>20190358</v>
      </c>
      <c r="B1331" s="426" t="s">
        <v>1695</v>
      </c>
      <c r="C1331" s="427" t="s">
        <v>1700</v>
      </c>
      <c r="D1331" s="427" t="s">
        <v>1701</v>
      </c>
      <c r="E1331" s="428">
        <v>8850</v>
      </c>
      <c r="F1331" s="429">
        <v>43718</v>
      </c>
      <c r="G1331" s="433">
        <v>2019</v>
      </c>
      <c r="H1331" s="432" t="s">
        <v>1641</v>
      </c>
      <c r="I1331" s="426" t="s">
        <v>1642</v>
      </c>
      <c r="J1331" s="426" t="s">
        <v>1642</v>
      </c>
      <c r="K1331" s="426" t="s">
        <v>827</v>
      </c>
    </row>
    <row r="1332" spans="1:11" ht="15" x14ac:dyDescent="0.2">
      <c r="A1332" s="1">
        <v>20190359</v>
      </c>
      <c r="B1332" s="426" t="s">
        <v>1695</v>
      </c>
      <c r="C1332" s="427" t="s">
        <v>1702</v>
      </c>
      <c r="D1332" s="427" t="s">
        <v>1703</v>
      </c>
      <c r="E1332" s="428">
        <v>5500</v>
      </c>
      <c r="F1332" s="429">
        <v>43718</v>
      </c>
      <c r="G1332" s="433">
        <v>2019</v>
      </c>
      <c r="H1332" s="432" t="s">
        <v>1641</v>
      </c>
      <c r="I1332" s="426" t="s">
        <v>1642</v>
      </c>
      <c r="J1332" s="426" t="s">
        <v>1642</v>
      </c>
      <c r="K1332" s="426" t="s">
        <v>827</v>
      </c>
    </row>
    <row r="1333" spans="1:11" ht="15" x14ac:dyDescent="0.2">
      <c r="A1333" s="1">
        <v>20190360</v>
      </c>
      <c r="B1333" s="426" t="s">
        <v>1695</v>
      </c>
      <c r="C1333" s="427" t="s">
        <v>1704</v>
      </c>
      <c r="D1333" s="427" t="s">
        <v>1705</v>
      </c>
      <c r="E1333" s="428">
        <v>6550</v>
      </c>
      <c r="F1333" s="429">
        <v>43718</v>
      </c>
      <c r="G1333" s="433">
        <v>2019</v>
      </c>
      <c r="H1333" s="432" t="s">
        <v>1641</v>
      </c>
      <c r="I1333" s="426" t="s">
        <v>1642</v>
      </c>
      <c r="J1333" s="426" t="s">
        <v>1642</v>
      </c>
      <c r="K1333" s="426" t="s">
        <v>827</v>
      </c>
    </row>
    <row r="1334" spans="1:11" ht="15" x14ac:dyDescent="0.2">
      <c r="A1334" s="1">
        <v>20190361</v>
      </c>
      <c r="B1334" s="426" t="s">
        <v>1695</v>
      </c>
      <c r="C1334" s="427" t="s">
        <v>1706</v>
      </c>
      <c r="D1334" s="427" t="s">
        <v>1707</v>
      </c>
      <c r="E1334" s="428">
        <v>5700</v>
      </c>
      <c r="F1334" s="429">
        <v>43718</v>
      </c>
      <c r="G1334" s="433">
        <v>2019</v>
      </c>
      <c r="H1334" s="432" t="s">
        <v>1641</v>
      </c>
      <c r="I1334" s="426" t="s">
        <v>1642</v>
      </c>
      <c r="J1334" s="426" t="s">
        <v>1642</v>
      </c>
      <c r="K1334" s="426" t="s">
        <v>827</v>
      </c>
    </row>
    <row r="1335" spans="1:11" ht="15" x14ac:dyDescent="0.2">
      <c r="A1335" s="1">
        <v>20190362</v>
      </c>
      <c r="B1335" s="426" t="s">
        <v>1695</v>
      </c>
      <c r="C1335" s="427" t="s">
        <v>1708</v>
      </c>
      <c r="D1335" s="427" t="s">
        <v>1709</v>
      </c>
      <c r="E1335" s="428">
        <v>4000</v>
      </c>
      <c r="F1335" s="429">
        <v>43718</v>
      </c>
      <c r="G1335" s="433">
        <v>2019</v>
      </c>
      <c r="H1335" s="432" t="s">
        <v>1641</v>
      </c>
      <c r="I1335" s="426" t="s">
        <v>1642</v>
      </c>
      <c r="J1335" s="426" t="s">
        <v>1642</v>
      </c>
      <c r="K1335" s="426" t="s">
        <v>827</v>
      </c>
    </row>
    <row r="1336" spans="1:11" ht="15" x14ac:dyDescent="0.2">
      <c r="A1336" s="1">
        <v>20190363</v>
      </c>
      <c r="B1336" s="426" t="s">
        <v>1695</v>
      </c>
      <c r="C1336" s="427" t="s">
        <v>1710</v>
      </c>
      <c r="D1336" s="427" t="s">
        <v>1711</v>
      </c>
      <c r="E1336" s="428">
        <v>5000</v>
      </c>
      <c r="F1336" s="429">
        <v>43718</v>
      </c>
      <c r="G1336" s="433">
        <v>2019</v>
      </c>
      <c r="H1336" s="432" t="s">
        <v>1641</v>
      </c>
      <c r="I1336" s="426" t="s">
        <v>1642</v>
      </c>
      <c r="J1336" s="426" t="s">
        <v>1642</v>
      </c>
      <c r="K1336" s="426" t="s">
        <v>827</v>
      </c>
    </row>
    <row r="1337" spans="1:11" ht="15" x14ac:dyDescent="0.2">
      <c r="A1337" s="1">
        <v>20190364</v>
      </c>
      <c r="B1337" s="426" t="s">
        <v>1695</v>
      </c>
      <c r="C1337" s="427" t="s">
        <v>1712</v>
      </c>
      <c r="D1337" s="427" t="s">
        <v>1713</v>
      </c>
      <c r="E1337" s="428">
        <v>4700</v>
      </c>
      <c r="F1337" s="429">
        <v>43718</v>
      </c>
      <c r="G1337" s="433">
        <v>2019</v>
      </c>
      <c r="H1337" s="432" t="s">
        <v>1641</v>
      </c>
      <c r="I1337" s="426" t="s">
        <v>1642</v>
      </c>
      <c r="J1337" s="426" t="s">
        <v>1642</v>
      </c>
      <c r="K1337" s="426" t="s">
        <v>827</v>
      </c>
    </row>
    <row r="1338" spans="1:11" ht="60" x14ac:dyDescent="0.2">
      <c r="A1338" s="1">
        <v>20190365</v>
      </c>
      <c r="B1338" s="426" t="s">
        <v>1693</v>
      </c>
      <c r="C1338" s="427">
        <v>6943255420005</v>
      </c>
      <c r="D1338" s="427" t="s">
        <v>1694</v>
      </c>
      <c r="E1338" s="428">
        <v>22000</v>
      </c>
      <c r="F1338" s="429">
        <v>43718</v>
      </c>
      <c r="G1338" s="433">
        <v>2019</v>
      </c>
      <c r="H1338" s="432" t="s">
        <v>1684</v>
      </c>
      <c r="I1338" s="426" t="s">
        <v>1685</v>
      </c>
      <c r="J1338" s="426" t="s">
        <v>1685</v>
      </c>
      <c r="K1338" s="426" t="s">
        <v>359</v>
      </c>
    </row>
    <row r="1339" spans="1:11" ht="15" x14ac:dyDescent="0.2">
      <c r="A1339" s="1">
        <v>20190366</v>
      </c>
      <c r="B1339" s="426" t="s">
        <v>1714</v>
      </c>
      <c r="C1339" s="427" t="s">
        <v>1715</v>
      </c>
      <c r="D1339" s="427" t="s">
        <v>1716</v>
      </c>
      <c r="E1339" s="428">
        <v>37169.370000000003</v>
      </c>
      <c r="F1339" s="429">
        <v>43718</v>
      </c>
      <c r="G1339" s="433">
        <v>2019</v>
      </c>
      <c r="H1339" s="432" t="s">
        <v>1717</v>
      </c>
      <c r="I1339" s="426" t="s">
        <v>1718</v>
      </c>
      <c r="J1339" s="426" t="s">
        <v>1718</v>
      </c>
      <c r="K1339" s="426" t="s">
        <v>1131</v>
      </c>
    </row>
    <row r="1340" spans="1:11" ht="15" x14ac:dyDescent="0.2">
      <c r="A1340" s="1">
        <v>20190370</v>
      </c>
      <c r="B1340" s="426" t="s">
        <v>1719</v>
      </c>
      <c r="C1340" s="427">
        <v>5203169280026</v>
      </c>
      <c r="D1340" s="427" t="s">
        <v>1720</v>
      </c>
      <c r="E1340" s="428">
        <v>299858.84000000003</v>
      </c>
      <c r="F1340" s="429">
        <v>43725</v>
      </c>
      <c r="G1340" s="433">
        <v>2019</v>
      </c>
      <c r="H1340" s="432" t="s">
        <v>1721</v>
      </c>
      <c r="I1340" s="426" t="s">
        <v>925</v>
      </c>
      <c r="J1340" s="426" t="s">
        <v>925</v>
      </c>
      <c r="K1340" s="426" t="s">
        <v>175</v>
      </c>
    </row>
    <row r="1341" spans="1:11" ht="15" x14ac:dyDescent="0.2">
      <c r="A1341" s="1">
        <v>20190371</v>
      </c>
      <c r="B1341" s="426" t="s">
        <v>1726</v>
      </c>
      <c r="C1341" s="427">
        <v>590732291063</v>
      </c>
      <c r="D1341" s="427" t="s">
        <v>1727</v>
      </c>
      <c r="E1341" s="428">
        <v>109774.5</v>
      </c>
      <c r="F1341" s="429">
        <v>43734</v>
      </c>
      <c r="G1341" s="433">
        <v>2019</v>
      </c>
      <c r="H1341" s="432" t="s">
        <v>1635</v>
      </c>
      <c r="I1341" s="426" t="s">
        <v>1636</v>
      </c>
      <c r="J1341" s="426" t="s">
        <v>1636</v>
      </c>
      <c r="K1341" s="426" t="s">
        <v>202</v>
      </c>
    </row>
    <row r="1342" spans="1:11" ht="30" x14ac:dyDescent="0.2">
      <c r="A1342" s="1">
        <v>20190372</v>
      </c>
      <c r="B1342" s="426" t="s">
        <v>233</v>
      </c>
      <c r="C1342" s="427">
        <v>620020221486</v>
      </c>
      <c r="D1342" s="427" t="s">
        <v>234</v>
      </c>
      <c r="E1342" s="428">
        <v>200000</v>
      </c>
      <c r="F1342" s="429">
        <v>43725</v>
      </c>
      <c r="G1342" s="433">
        <v>2019</v>
      </c>
      <c r="H1342" s="432" t="s">
        <v>1722</v>
      </c>
      <c r="I1342" s="426" t="s">
        <v>1723</v>
      </c>
      <c r="J1342" s="426" t="s">
        <v>1723</v>
      </c>
      <c r="K1342" s="426" t="s">
        <v>60</v>
      </c>
    </row>
    <row r="1343" spans="1:11" ht="45" x14ac:dyDescent="0.2">
      <c r="A1343" s="1">
        <v>20190374</v>
      </c>
      <c r="B1343" s="426" t="s">
        <v>488</v>
      </c>
      <c r="C1343" s="427">
        <v>625088320085</v>
      </c>
      <c r="D1343" s="427" t="s">
        <v>489</v>
      </c>
      <c r="E1343" s="428">
        <v>251799.67999999999</v>
      </c>
      <c r="F1343" s="429">
        <v>43734</v>
      </c>
      <c r="G1343" s="433">
        <v>2019</v>
      </c>
      <c r="H1343" s="432" t="s">
        <v>1620</v>
      </c>
      <c r="I1343" s="426" t="s">
        <v>1621</v>
      </c>
      <c r="J1343" s="426" t="s">
        <v>1621</v>
      </c>
      <c r="K1343" s="426" t="s">
        <v>18</v>
      </c>
    </row>
    <row r="1344" spans="1:11" ht="15" x14ac:dyDescent="0.2">
      <c r="A1344" s="1">
        <v>20190375</v>
      </c>
      <c r="B1344" s="426" t="s">
        <v>13</v>
      </c>
      <c r="C1344" s="427">
        <v>3670940070333</v>
      </c>
      <c r="D1344" s="427" t="s">
        <v>54</v>
      </c>
      <c r="E1344" s="428">
        <v>165200</v>
      </c>
      <c r="F1344" s="429">
        <v>43734</v>
      </c>
      <c r="G1344" s="433">
        <v>2019</v>
      </c>
      <c r="H1344" s="432" t="s">
        <v>1728</v>
      </c>
      <c r="I1344" s="426" t="s">
        <v>1729</v>
      </c>
      <c r="J1344" s="426" t="s">
        <v>1729</v>
      </c>
      <c r="K1344" s="426" t="s">
        <v>51</v>
      </c>
    </row>
    <row r="1345" spans="1:11" ht="30" x14ac:dyDescent="0.2">
      <c r="A1345" s="1">
        <v>20190376</v>
      </c>
      <c r="B1345" s="426" t="s">
        <v>233</v>
      </c>
      <c r="C1345" s="427">
        <v>620020221486</v>
      </c>
      <c r="D1345" s="427" t="s">
        <v>1733</v>
      </c>
      <c r="E1345" s="428">
        <v>100000</v>
      </c>
      <c r="F1345" s="429">
        <v>43756</v>
      </c>
      <c r="G1345" s="433">
        <v>2019</v>
      </c>
      <c r="H1345" s="432" t="s">
        <v>1734</v>
      </c>
      <c r="I1345" s="426" t="s">
        <v>1735</v>
      </c>
      <c r="J1345" s="426" t="s">
        <v>1735</v>
      </c>
      <c r="K1345" s="426" t="s">
        <v>1736</v>
      </c>
    </row>
    <row r="1346" spans="1:11" ht="15" x14ac:dyDescent="0.2">
      <c r="A1346" s="1">
        <v>20190377</v>
      </c>
      <c r="B1346" s="426" t="s">
        <v>432</v>
      </c>
      <c r="C1346" s="427">
        <v>6992988730072</v>
      </c>
      <c r="D1346" s="427" t="s">
        <v>433</v>
      </c>
      <c r="E1346" s="428">
        <v>150000</v>
      </c>
      <c r="F1346" s="429">
        <v>43752</v>
      </c>
      <c r="G1346" s="433">
        <v>2019</v>
      </c>
      <c r="H1346" s="432" t="s">
        <v>1730</v>
      </c>
      <c r="I1346" s="426" t="s">
        <v>1731</v>
      </c>
      <c r="J1346" s="426" t="s">
        <v>1731</v>
      </c>
      <c r="K1346" s="426" t="s">
        <v>1732</v>
      </c>
    </row>
    <row r="1347" spans="1:11" ht="60" x14ac:dyDescent="0.2">
      <c r="A1347" s="1">
        <v>20190378</v>
      </c>
      <c r="B1347" s="426" t="s">
        <v>355</v>
      </c>
      <c r="C1347" s="427">
        <v>6942050840087</v>
      </c>
      <c r="D1347" s="427" t="s">
        <v>356</v>
      </c>
      <c r="E1347" s="428">
        <v>30000</v>
      </c>
      <c r="F1347" s="429">
        <v>43768</v>
      </c>
      <c r="G1347" s="433">
        <v>2019</v>
      </c>
      <c r="H1347" s="432" t="s">
        <v>1684</v>
      </c>
      <c r="I1347" s="426" t="s">
        <v>1685</v>
      </c>
      <c r="J1347" s="426" t="s">
        <v>1685</v>
      </c>
      <c r="K1347" s="426" t="s">
        <v>359</v>
      </c>
    </row>
    <row r="1348" spans="1:11" ht="15" x14ac:dyDescent="0.2">
      <c r="A1348" s="1">
        <v>20190379</v>
      </c>
      <c r="B1348" s="426" t="s">
        <v>643</v>
      </c>
      <c r="C1348" s="427" t="s">
        <v>1748</v>
      </c>
      <c r="D1348" s="427" t="s">
        <v>644</v>
      </c>
      <c r="E1348" s="428">
        <v>30000</v>
      </c>
      <c r="F1348" s="429">
        <v>43774</v>
      </c>
      <c r="G1348" s="433">
        <v>2019</v>
      </c>
      <c r="H1348" s="432" t="s">
        <v>1730</v>
      </c>
      <c r="I1348" s="426" t="s">
        <v>1731</v>
      </c>
      <c r="J1348" s="426" t="s">
        <v>1731</v>
      </c>
      <c r="K1348" s="426" t="s">
        <v>1732</v>
      </c>
    </row>
    <row r="1349" spans="1:11" ht="15" x14ac:dyDescent="0.2">
      <c r="A1349" s="1">
        <v>20190380</v>
      </c>
      <c r="B1349" s="426" t="s">
        <v>389</v>
      </c>
      <c r="C1349" s="427">
        <v>10301400075</v>
      </c>
      <c r="D1349" s="427" t="s">
        <v>390</v>
      </c>
      <c r="E1349" s="428">
        <v>200000</v>
      </c>
      <c r="F1349" s="429">
        <v>43759</v>
      </c>
      <c r="G1349" s="433">
        <v>2019</v>
      </c>
      <c r="H1349" s="432" t="s">
        <v>1737</v>
      </c>
      <c r="I1349" s="426" t="s">
        <v>1738</v>
      </c>
      <c r="J1349" s="426" t="s">
        <v>1738</v>
      </c>
      <c r="K1349" s="426" t="s">
        <v>1739</v>
      </c>
    </row>
    <row r="1350" spans="1:11" ht="30" x14ac:dyDescent="0.2">
      <c r="A1350" s="1">
        <v>20190381</v>
      </c>
      <c r="B1350" s="426" t="s">
        <v>823</v>
      </c>
      <c r="C1350" s="427">
        <v>568484620019</v>
      </c>
      <c r="D1350" s="427" t="s">
        <v>824</v>
      </c>
      <c r="E1350" s="428">
        <v>45000</v>
      </c>
      <c r="F1350" s="429">
        <v>43774</v>
      </c>
      <c r="G1350" s="433">
        <v>2019</v>
      </c>
      <c r="H1350" s="432" t="s">
        <v>1641</v>
      </c>
      <c r="I1350" s="426" t="s">
        <v>1642</v>
      </c>
      <c r="J1350" s="426" t="s">
        <v>1642</v>
      </c>
      <c r="K1350" s="426" t="s">
        <v>827</v>
      </c>
    </row>
    <row r="1351" spans="1:11" ht="60" x14ac:dyDescent="0.2">
      <c r="A1351" s="1">
        <v>20190382</v>
      </c>
      <c r="B1351" s="426" t="s">
        <v>618</v>
      </c>
      <c r="C1351" s="427" t="s">
        <v>1745</v>
      </c>
      <c r="D1351" s="427" t="s">
        <v>619</v>
      </c>
      <c r="E1351" s="428">
        <v>50000</v>
      </c>
      <c r="F1351" s="429">
        <v>43763</v>
      </c>
      <c r="G1351" s="433">
        <v>2019</v>
      </c>
      <c r="H1351" s="432" t="s">
        <v>1746</v>
      </c>
      <c r="I1351" s="426" t="s">
        <v>1747</v>
      </c>
      <c r="J1351" s="426" t="s">
        <v>1747</v>
      </c>
      <c r="K1351" s="426" t="s">
        <v>690</v>
      </c>
    </row>
    <row r="1352" spans="1:11" ht="15" x14ac:dyDescent="0.2">
      <c r="A1352" s="1">
        <v>20190384</v>
      </c>
      <c r="B1352" s="426" t="s">
        <v>1767</v>
      </c>
      <c r="C1352" s="427" t="s">
        <v>1768</v>
      </c>
      <c r="D1352" s="427" t="s">
        <v>1769</v>
      </c>
      <c r="E1352" s="428">
        <v>60000</v>
      </c>
      <c r="F1352" s="429">
        <v>43801</v>
      </c>
      <c r="G1352" s="433">
        <v>2019</v>
      </c>
      <c r="H1352" s="432" t="s">
        <v>1262</v>
      </c>
      <c r="I1352" s="426" t="s">
        <v>1263</v>
      </c>
      <c r="J1352" s="426" t="s">
        <v>1263</v>
      </c>
      <c r="K1352" s="426" t="s">
        <v>69</v>
      </c>
    </row>
    <row r="1353" spans="1:11" ht="30" x14ac:dyDescent="0.2">
      <c r="A1353" s="1">
        <v>20190385</v>
      </c>
      <c r="B1353" s="426" t="s">
        <v>1590</v>
      </c>
      <c r="C1353" s="427">
        <v>4812756180054</v>
      </c>
      <c r="D1353" s="427" t="s">
        <v>410</v>
      </c>
      <c r="E1353" s="428">
        <v>111771.37</v>
      </c>
      <c r="F1353" s="429">
        <v>43776</v>
      </c>
      <c r="G1353" s="433">
        <v>2019</v>
      </c>
      <c r="H1353" s="432" t="s">
        <v>1749</v>
      </c>
      <c r="I1353" s="426" t="s">
        <v>1750</v>
      </c>
      <c r="J1353" s="426" t="s">
        <v>1750</v>
      </c>
      <c r="K1353" s="426" t="s">
        <v>1751</v>
      </c>
    </row>
    <row r="1354" spans="1:11" ht="30" x14ac:dyDescent="0.2">
      <c r="A1354" s="1">
        <v>20190386</v>
      </c>
      <c r="B1354" s="426" t="s">
        <v>1590</v>
      </c>
      <c r="C1354" s="427">
        <v>4812756180135</v>
      </c>
      <c r="D1354" s="427" t="s">
        <v>1593</v>
      </c>
      <c r="E1354" s="428">
        <v>111771.38</v>
      </c>
      <c r="F1354" s="429">
        <v>43776</v>
      </c>
      <c r="G1354" s="433">
        <v>2019</v>
      </c>
      <c r="H1354" s="432" t="s">
        <v>1749</v>
      </c>
      <c r="I1354" s="426" t="s">
        <v>1750</v>
      </c>
      <c r="J1354" s="426" t="s">
        <v>1750</v>
      </c>
      <c r="K1354" s="426" t="s">
        <v>1751</v>
      </c>
    </row>
    <row r="1355" spans="1:11" ht="15" x14ac:dyDescent="0.2">
      <c r="A1355" s="1">
        <v>20190387</v>
      </c>
      <c r="B1355" s="426" t="s">
        <v>1031</v>
      </c>
      <c r="C1355" s="427" t="s">
        <v>1770</v>
      </c>
      <c r="D1355" s="427" t="s">
        <v>1032</v>
      </c>
      <c r="E1355" s="428">
        <v>53000</v>
      </c>
      <c r="F1355" s="429">
        <v>43802</v>
      </c>
      <c r="G1355" s="433">
        <v>2019</v>
      </c>
      <c r="H1355" s="432" t="s">
        <v>1641</v>
      </c>
      <c r="I1355" s="426" t="s">
        <v>1642</v>
      </c>
      <c r="J1355" s="426" t="s">
        <v>1642</v>
      </c>
      <c r="K1355" s="426" t="s">
        <v>827</v>
      </c>
    </row>
    <row r="1356" spans="1:11" ht="30" x14ac:dyDescent="0.2">
      <c r="A1356" s="1">
        <v>20190388</v>
      </c>
      <c r="B1356" s="426" t="s">
        <v>1029</v>
      </c>
      <c r="C1356" s="427" t="s">
        <v>1771</v>
      </c>
      <c r="D1356" s="427" t="s">
        <v>1030</v>
      </c>
      <c r="E1356" s="428">
        <v>53000</v>
      </c>
      <c r="F1356" s="429">
        <v>43802</v>
      </c>
      <c r="G1356" s="433">
        <v>2019</v>
      </c>
      <c r="H1356" s="432" t="s">
        <v>1641</v>
      </c>
      <c r="I1356" s="426" t="s">
        <v>1642</v>
      </c>
      <c r="J1356" s="426" t="s">
        <v>1642</v>
      </c>
      <c r="K1356" s="426" t="s">
        <v>827</v>
      </c>
    </row>
    <row r="1357" spans="1:11" ht="30" x14ac:dyDescent="0.2">
      <c r="A1357" s="1">
        <v>20190389</v>
      </c>
      <c r="B1357" s="426" t="s">
        <v>488</v>
      </c>
      <c r="C1357" s="427">
        <v>625088320085</v>
      </c>
      <c r="D1357" s="427" t="s">
        <v>489</v>
      </c>
      <c r="E1357" s="428">
        <v>52000</v>
      </c>
      <c r="F1357" s="429">
        <v>43819</v>
      </c>
      <c r="G1357" s="433">
        <v>2019</v>
      </c>
      <c r="H1357" s="432" t="s">
        <v>1792</v>
      </c>
      <c r="I1357" s="426" t="s">
        <v>1793</v>
      </c>
      <c r="J1357" s="426" t="s">
        <v>1793</v>
      </c>
      <c r="K1357" s="426" t="s">
        <v>82</v>
      </c>
    </row>
    <row r="1358" spans="1:11" ht="15" x14ac:dyDescent="0.2">
      <c r="A1358" s="1">
        <v>20190391</v>
      </c>
      <c r="B1358" s="426" t="s">
        <v>937</v>
      </c>
      <c r="C1358" s="427" t="s">
        <v>1807</v>
      </c>
      <c r="D1358" s="427" t="s">
        <v>949</v>
      </c>
      <c r="E1358" s="428">
        <v>3787.74</v>
      </c>
      <c r="F1358" s="429">
        <v>43836.667291666665</v>
      </c>
      <c r="G1358" s="433">
        <v>2020</v>
      </c>
      <c r="H1358" s="432" t="s">
        <v>1730</v>
      </c>
      <c r="I1358" s="426" t="s">
        <v>1731</v>
      </c>
      <c r="J1358" s="426" t="s">
        <v>1731</v>
      </c>
      <c r="K1358" s="426" t="s">
        <v>1732</v>
      </c>
    </row>
    <row r="1359" spans="1:11" ht="15" x14ac:dyDescent="0.2">
      <c r="A1359" s="1">
        <v>20190392</v>
      </c>
      <c r="B1359" s="426" t="s">
        <v>937</v>
      </c>
      <c r="C1359" s="427" t="s">
        <v>1808</v>
      </c>
      <c r="D1359" s="427" t="s">
        <v>948</v>
      </c>
      <c r="E1359" s="428">
        <v>3582.93</v>
      </c>
      <c r="F1359" s="429">
        <v>43836.667708333334</v>
      </c>
      <c r="G1359" s="433">
        <v>2020</v>
      </c>
      <c r="H1359" s="432" t="s">
        <v>1730</v>
      </c>
      <c r="I1359" s="426" t="s">
        <v>1731</v>
      </c>
      <c r="J1359" s="426" t="s">
        <v>1731</v>
      </c>
      <c r="K1359" s="426" t="s">
        <v>1732</v>
      </c>
    </row>
    <row r="1360" spans="1:11" ht="15" x14ac:dyDescent="0.2">
      <c r="A1360" s="1">
        <v>20190393</v>
      </c>
      <c r="B1360" s="426" t="s">
        <v>937</v>
      </c>
      <c r="C1360" s="427" t="s">
        <v>1809</v>
      </c>
      <c r="D1360" s="427" t="s">
        <v>950</v>
      </c>
      <c r="E1360" s="428">
        <v>5623.43</v>
      </c>
      <c r="F1360" s="429">
        <v>43836.667951388888</v>
      </c>
      <c r="G1360" s="433">
        <v>2020</v>
      </c>
      <c r="H1360" s="432" t="s">
        <v>1730</v>
      </c>
      <c r="I1360" s="426" t="s">
        <v>1731</v>
      </c>
      <c r="J1360" s="426" t="s">
        <v>1731</v>
      </c>
      <c r="K1360" s="426" t="s">
        <v>1732</v>
      </c>
    </row>
    <row r="1361" spans="1:11" ht="15" x14ac:dyDescent="0.2">
      <c r="A1361" s="1">
        <v>20190394</v>
      </c>
      <c r="B1361" s="426" t="s">
        <v>937</v>
      </c>
      <c r="C1361" s="427" t="s">
        <v>1810</v>
      </c>
      <c r="D1361" s="427" t="s">
        <v>954</v>
      </c>
      <c r="E1361" s="428">
        <v>5093.6099999999997</v>
      </c>
      <c r="F1361" s="429">
        <v>43836.668402777781</v>
      </c>
      <c r="G1361" s="433">
        <v>2020</v>
      </c>
      <c r="H1361" s="432" t="s">
        <v>1730</v>
      </c>
      <c r="I1361" s="426" t="s">
        <v>1731</v>
      </c>
      <c r="J1361" s="426" t="s">
        <v>1731</v>
      </c>
      <c r="K1361" s="426" t="s">
        <v>1732</v>
      </c>
    </row>
    <row r="1362" spans="1:11" ht="15" x14ac:dyDescent="0.2">
      <c r="A1362" s="1">
        <v>20190395</v>
      </c>
      <c r="B1362" s="426" t="s">
        <v>937</v>
      </c>
      <c r="C1362" s="427" t="s">
        <v>1811</v>
      </c>
      <c r="D1362" s="427" t="s">
        <v>965</v>
      </c>
      <c r="E1362" s="428">
        <v>4165.1000000000004</v>
      </c>
      <c r="F1362" s="429">
        <v>43836.668726851851</v>
      </c>
      <c r="G1362" s="433">
        <v>2020</v>
      </c>
      <c r="H1362" s="432" t="s">
        <v>1730</v>
      </c>
      <c r="I1362" s="426" t="s">
        <v>1731</v>
      </c>
      <c r="J1362" s="426" t="s">
        <v>1731</v>
      </c>
      <c r="K1362" s="426" t="s">
        <v>1732</v>
      </c>
    </row>
    <row r="1363" spans="1:11" ht="15" x14ac:dyDescent="0.2">
      <c r="A1363" s="1">
        <v>20190396</v>
      </c>
      <c r="B1363" s="426" t="s">
        <v>937</v>
      </c>
      <c r="C1363" s="427" t="s">
        <v>1812</v>
      </c>
      <c r="D1363" s="427" t="s">
        <v>971</v>
      </c>
      <c r="E1363" s="428">
        <v>4222.4799999999996</v>
      </c>
      <c r="F1363" s="429">
        <v>43836.668912037036</v>
      </c>
      <c r="G1363" s="433">
        <v>2020</v>
      </c>
      <c r="H1363" s="432" t="s">
        <v>1730</v>
      </c>
      <c r="I1363" s="426" t="s">
        <v>1731</v>
      </c>
      <c r="J1363" s="426" t="s">
        <v>1731</v>
      </c>
      <c r="K1363" s="426" t="s">
        <v>1732</v>
      </c>
    </row>
    <row r="1364" spans="1:11" ht="15" x14ac:dyDescent="0.2">
      <c r="A1364" s="1">
        <v>20190397</v>
      </c>
      <c r="B1364" s="426" t="s">
        <v>937</v>
      </c>
      <c r="C1364" s="427" t="s">
        <v>1813</v>
      </c>
      <c r="D1364" s="427" t="s">
        <v>979</v>
      </c>
      <c r="E1364" s="428">
        <v>2791.55</v>
      </c>
      <c r="F1364" s="429">
        <v>43836.66914351852</v>
      </c>
      <c r="G1364" s="433">
        <v>2020</v>
      </c>
      <c r="H1364" s="432" t="s">
        <v>1730</v>
      </c>
      <c r="I1364" s="426" t="s">
        <v>1731</v>
      </c>
      <c r="J1364" s="426" t="s">
        <v>1731</v>
      </c>
      <c r="K1364" s="426" t="s">
        <v>1732</v>
      </c>
    </row>
    <row r="1365" spans="1:11" ht="15" x14ac:dyDescent="0.2">
      <c r="A1365" s="1">
        <v>20190398</v>
      </c>
      <c r="B1365" s="426" t="s">
        <v>937</v>
      </c>
      <c r="C1365" s="427" t="s">
        <v>1814</v>
      </c>
      <c r="D1365" s="427" t="s">
        <v>983</v>
      </c>
      <c r="E1365" s="428">
        <v>2822.43</v>
      </c>
      <c r="F1365" s="429">
        <v>43836.669432870367</v>
      </c>
      <c r="G1365" s="433">
        <v>2020</v>
      </c>
      <c r="H1365" s="432" t="s">
        <v>1730</v>
      </c>
      <c r="I1365" s="426" t="s">
        <v>1731</v>
      </c>
      <c r="J1365" s="426" t="s">
        <v>1731</v>
      </c>
      <c r="K1365" s="426" t="s">
        <v>1732</v>
      </c>
    </row>
    <row r="1366" spans="1:11" ht="15" x14ac:dyDescent="0.2">
      <c r="A1366" s="1">
        <v>20190400</v>
      </c>
      <c r="B1366" s="426" t="s">
        <v>297</v>
      </c>
      <c r="C1366" s="427" t="s">
        <v>1752</v>
      </c>
      <c r="D1366" s="427" t="s">
        <v>493</v>
      </c>
      <c r="E1366" s="428">
        <v>299725</v>
      </c>
      <c r="F1366" s="429">
        <v>43780</v>
      </c>
      <c r="G1366" s="433">
        <v>2019</v>
      </c>
      <c r="H1366" s="432" t="s">
        <v>1753</v>
      </c>
      <c r="I1366" s="426" t="s">
        <v>1754</v>
      </c>
      <c r="J1366" s="426" t="s">
        <v>1754</v>
      </c>
      <c r="K1366" s="426" t="s">
        <v>18</v>
      </c>
    </row>
    <row r="1367" spans="1:11" ht="60" x14ac:dyDescent="0.2">
      <c r="A1367" s="1">
        <v>20190402</v>
      </c>
      <c r="B1367" s="426" t="s">
        <v>1760</v>
      </c>
      <c r="C1367" s="427" t="s">
        <v>1761</v>
      </c>
      <c r="D1367" s="427" t="s">
        <v>1762</v>
      </c>
      <c r="E1367" s="428">
        <v>17000</v>
      </c>
      <c r="F1367" s="429">
        <v>43797</v>
      </c>
      <c r="G1367" s="433">
        <v>2019</v>
      </c>
      <c r="H1367" s="432" t="s">
        <v>1684</v>
      </c>
      <c r="I1367" s="426" t="s">
        <v>1685</v>
      </c>
      <c r="J1367" s="426" t="s">
        <v>1685</v>
      </c>
      <c r="K1367" s="426" t="s">
        <v>359</v>
      </c>
    </row>
    <row r="1368" spans="1:11" ht="15" x14ac:dyDescent="0.2">
      <c r="A1368" s="1">
        <v>20190403</v>
      </c>
      <c r="B1368" s="426" t="s">
        <v>545</v>
      </c>
      <c r="C1368" s="427" t="s">
        <v>1755</v>
      </c>
      <c r="D1368" s="427" t="s">
        <v>546</v>
      </c>
      <c r="E1368" s="428">
        <v>239542.21</v>
      </c>
      <c r="F1368" s="429">
        <v>43780</v>
      </c>
      <c r="G1368" s="433">
        <v>2019</v>
      </c>
      <c r="H1368" s="432" t="s">
        <v>1756</v>
      </c>
      <c r="I1368" s="426" t="s">
        <v>1757</v>
      </c>
      <c r="J1368" s="426" t="s">
        <v>1757</v>
      </c>
      <c r="K1368" s="426" t="s">
        <v>18</v>
      </c>
    </row>
    <row r="1369" spans="1:11" ht="15" x14ac:dyDescent="0.2">
      <c r="A1369" s="1">
        <v>20190404</v>
      </c>
      <c r="B1369" s="426" t="s">
        <v>1776</v>
      </c>
      <c r="C1369" s="427" t="s">
        <v>1777</v>
      </c>
      <c r="D1369" s="427" t="s">
        <v>1778</v>
      </c>
      <c r="E1369" s="428">
        <v>61870.71</v>
      </c>
      <c r="F1369" s="429">
        <v>43811</v>
      </c>
      <c r="G1369" s="433">
        <v>2019</v>
      </c>
      <c r="H1369" s="432" t="s">
        <v>1730</v>
      </c>
      <c r="I1369" s="426" t="s">
        <v>1731</v>
      </c>
      <c r="J1369" s="426" t="s">
        <v>1731</v>
      </c>
      <c r="K1369" s="426" t="s">
        <v>1732</v>
      </c>
    </row>
    <row r="1370" spans="1:11" ht="15" x14ac:dyDescent="0.2">
      <c r="A1370" s="1">
        <v>20190405</v>
      </c>
      <c r="B1370" s="426" t="s">
        <v>1779</v>
      </c>
      <c r="C1370" s="427" t="s">
        <v>1780</v>
      </c>
      <c r="D1370" s="427" t="s">
        <v>1781</v>
      </c>
      <c r="E1370" s="428">
        <v>25503.02</v>
      </c>
      <c r="F1370" s="429">
        <v>43811</v>
      </c>
      <c r="G1370" s="433">
        <v>2019</v>
      </c>
      <c r="H1370" s="432" t="s">
        <v>1730</v>
      </c>
      <c r="I1370" s="426" t="s">
        <v>1731</v>
      </c>
      <c r="J1370" s="426" t="s">
        <v>1731</v>
      </c>
      <c r="K1370" s="426" t="s">
        <v>1732</v>
      </c>
    </row>
    <row r="1371" spans="1:11" ht="15" x14ac:dyDescent="0.2">
      <c r="A1371" s="1">
        <v>20190408</v>
      </c>
      <c r="B1371" s="426" t="s">
        <v>297</v>
      </c>
      <c r="C1371" s="427" t="s">
        <v>1752</v>
      </c>
      <c r="D1371" s="427" t="s">
        <v>493</v>
      </c>
      <c r="E1371" s="428">
        <v>300000</v>
      </c>
      <c r="F1371" s="429">
        <v>43783</v>
      </c>
      <c r="G1371" s="433">
        <v>2019</v>
      </c>
      <c r="H1371" s="432" t="s">
        <v>1758</v>
      </c>
      <c r="I1371" s="426" t="s">
        <v>1759</v>
      </c>
      <c r="J1371" s="426" t="s">
        <v>1759</v>
      </c>
      <c r="K1371" s="426" t="s">
        <v>1003</v>
      </c>
    </row>
    <row r="1372" spans="1:11" ht="30" x14ac:dyDescent="0.2">
      <c r="A1372" s="1">
        <v>20190410</v>
      </c>
      <c r="B1372" s="426" t="s">
        <v>927</v>
      </c>
      <c r="C1372" s="427">
        <v>1942513640021</v>
      </c>
      <c r="D1372" s="427" t="s">
        <v>928</v>
      </c>
      <c r="E1372" s="428">
        <v>80000</v>
      </c>
      <c r="F1372" s="429">
        <v>43825</v>
      </c>
      <c r="G1372" s="433">
        <v>2019</v>
      </c>
      <c r="H1372" s="432" t="s">
        <v>1799</v>
      </c>
      <c r="I1372" s="426" t="s">
        <v>1800</v>
      </c>
      <c r="J1372" s="426" t="s">
        <v>1800</v>
      </c>
      <c r="K1372" s="426" t="s">
        <v>1048</v>
      </c>
    </row>
    <row r="1373" spans="1:11" ht="60" x14ac:dyDescent="0.2">
      <c r="A1373" s="1">
        <v>20190411</v>
      </c>
      <c r="B1373" s="426" t="s">
        <v>1159</v>
      </c>
      <c r="C1373" s="427">
        <v>3137632720049</v>
      </c>
      <c r="D1373" s="427" t="s">
        <v>1160</v>
      </c>
      <c r="E1373" s="428">
        <v>30000</v>
      </c>
      <c r="F1373" s="429">
        <v>43810</v>
      </c>
      <c r="G1373" s="433">
        <v>2019</v>
      </c>
      <c r="H1373" s="432" t="s">
        <v>1746</v>
      </c>
      <c r="I1373" s="426" t="s">
        <v>1772</v>
      </c>
      <c r="J1373" s="426" t="s">
        <v>1747</v>
      </c>
      <c r="K1373" s="426" t="s">
        <v>690</v>
      </c>
    </row>
    <row r="1374" spans="1:11" ht="15" x14ac:dyDescent="0.2">
      <c r="A1374" s="1">
        <v>20190412</v>
      </c>
      <c r="B1374" s="426" t="s">
        <v>1858</v>
      </c>
      <c r="C1374" s="427" t="s">
        <v>1859</v>
      </c>
      <c r="D1374" s="427" t="s">
        <v>1860</v>
      </c>
      <c r="E1374" s="428">
        <v>109274.29</v>
      </c>
      <c r="F1374" s="429">
        <v>43854.678055555552</v>
      </c>
      <c r="G1374" s="433">
        <v>2020</v>
      </c>
      <c r="H1374" s="432" t="s">
        <v>1790</v>
      </c>
      <c r="I1374" s="426" t="s">
        <v>1791</v>
      </c>
      <c r="J1374" s="426" t="s">
        <v>1791</v>
      </c>
      <c r="K1374" s="426" t="s">
        <v>1787</v>
      </c>
    </row>
    <row r="1375" spans="1:11" ht="15" x14ac:dyDescent="0.2">
      <c r="A1375" s="1">
        <v>20190413</v>
      </c>
      <c r="B1375" s="426" t="s">
        <v>1788</v>
      </c>
      <c r="C1375" s="427">
        <v>22531100091</v>
      </c>
      <c r="D1375" s="427" t="s">
        <v>1789</v>
      </c>
      <c r="E1375" s="428">
        <v>109274.29</v>
      </c>
      <c r="F1375" s="429">
        <v>43817</v>
      </c>
      <c r="G1375" s="433">
        <v>2019</v>
      </c>
      <c r="H1375" s="432" t="s">
        <v>1790</v>
      </c>
      <c r="I1375" s="426" t="s">
        <v>1791</v>
      </c>
      <c r="J1375" s="426" t="s">
        <v>1791</v>
      </c>
      <c r="K1375" s="426" t="s">
        <v>1787</v>
      </c>
    </row>
    <row r="1376" spans="1:11" ht="15" x14ac:dyDescent="0.2">
      <c r="A1376" s="1">
        <v>20190414</v>
      </c>
      <c r="B1376" s="426" t="s">
        <v>860</v>
      </c>
      <c r="C1376" s="427">
        <v>21963710649</v>
      </c>
      <c r="D1376" s="427" t="s">
        <v>211</v>
      </c>
      <c r="E1376" s="428">
        <v>236847.09</v>
      </c>
      <c r="F1376" s="429">
        <v>43810</v>
      </c>
      <c r="G1376" s="433">
        <v>2019</v>
      </c>
      <c r="H1376" s="432" t="s">
        <v>1773</v>
      </c>
      <c r="I1376" s="426" t="s">
        <v>1774</v>
      </c>
      <c r="J1376" s="426" t="s">
        <v>1774</v>
      </c>
      <c r="K1376" s="426" t="s">
        <v>1775</v>
      </c>
    </row>
    <row r="1377" spans="1:11" ht="15" x14ac:dyDescent="0.2">
      <c r="A1377" s="1">
        <v>20190415</v>
      </c>
      <c r="B1377" s="426" t="s">
        <v>13</v>
      </c>
      <c r="C1377" s="427">
        <v>3670940070333</v>
      </c>
      <c r="D1377" s="427" t="s">
        <v>54</v>
      </c>
      <c r="E1377" s="428">
        <v>200000</v>
      </c>
      <c r="F1377" s="429">
        <v>43797</v>
      </c>
      <c r="G1377" s="433">
        <v>2019</v>
      </c>
      <c r="H1377" s="432" t="s">
        <v>1763</v>
      </c>
      <c r="I1377" s="426" t="s">
        <v>1764</v>
      </c>
      <c r="J1377" s="426" t="s">
        <v>1764</v>
      </c>
      <c r="K1377" s="426" t="s">
        <v>1003</v>
      </c>
    </row>
    <row r="1378" spans="1:11" ht="15" x14ac:dyDescent="0.2">
      <c r="A1378" s="1">
        <v>20190416</v>
      </c>
      <c r="B1378" s="426" t="s">
        <v>13</v>
      </c>
      <c r="C1378" s="427">
        <v>3670940070333</v>
      </c>
      <c r="D1378" s="427" t="s">
        <v>54</v>
      </c>
      <c r="E1378" s="428">
        <v>188000</v>
      </c>
      <c r="F1378" s="429">
        <v>43797</v>
      </c>
      <c r="G1378" s="433">
        <v>2019</v>
      </c>
      <c r="H1378" s="432" t="s">
        <v>1765</v>
      </c>
      <c r="I1378" s="426" t="s">
        <v>1766</v>
      </c>
      <c r="J1378" s="426" t="s">
        <v>1766</v>
      </c>
      <c r="K1378" s="426" t="s">
        <v>1003</v>
      </c>
    </row>
    <row r="1379" spans="1:11" ht="15" x14ac:dyDescent="0.2">
      <c r="A1379" s="1">
        <v>20190417</v>
      </c>
      <c r="B1379" s="426" t="s">
        <v>13</v>
      </c>
      <c r="C1379" s="427">
        <v>3670940070333</v>
      </c>
      <c r="D1379" s="427" t="s">
        <v>54</v>
      </c>
      <c r="E1379" s="428">
        <v>241000</v>
      </c>
      <c r="F1379" s="429">
        <v>43819</v>
      </c>
      <c r="G1379" s="433">
        <v>2019</v>
      </c>
      <c r="H1379" s="432" t="s">
        <v>1794</v>
      </c>
      <c r="I1379" s="426" t="s">
        <v>1795</v>
      </c>
      <c r="J1379" s="426" t="s">
        <v>1795</v>
      </c>
      <c r="K1379" s="426" t="s">
        <v>155</v>
      </c>
    </row>
    <row r="1380" spans="1:11" ht="15" x14ac:dyDescent="0.2">
      <c r="A1380" s="1">
        <v>20190418</v>
      </c>
      <c r="B1380" s="426" t="s">
        <v>13</v>
      </c>
      <c r="C1380" s="427">
        <v>620940070986</v>
      </c>
      <c r="D1380" s="427" t="s">
        <v>20</v>
      </c>
      <c r="E1380" s="428">
        <v>26683.26</v>
      </c>
      <c r="F1380" s="429">
        <v>43819</v>
      </c>
      <c r="G1380" s="433">
        <v>2019</v>
      </c>
      <c r="H1380" s="432" t="s">
        <v>1794</v>
      </c>
      <c r="I1380" s="426" t="s">
        <v>1795</v>
      </c>
      <c r="J1380" s="426" t="s">
        <v>1795</v>
      </c>
      <c r="K1380" s="426" t="s">
        <v>155</v>
      </c>
    </row>
    <row r="1381" spans="1:11" ht="15" x14ac:dyDescent="0.2">
      <c r="A1381" s="1">
        <v>20190423</v>
      </c>
      <c r="B1381" s="426" t="s">
        <v>860</v>
      </c>
      <c r="C1381" s="427">
        <v>21963710568</v>
      </c>
      <c r="D1381" s="427" t="s">
        <v>317</v>
      </c>
      <c r="E1381" s="428">
        <v>219842.29</v>
      </c>
      <c r="F1381" s="429">
        <v>43843.72246527778</v>
      </c>
      <c r="G1381" s="433">
        <v>2020</v>
      </c>
      <c r="H1381" s="432" t="s">
        <v>1830</v>
      </c>
      <c r="I1381" s="426" t="s">
        <v>1831</v>
      </c>
      <c r="J1381" s="426" t="s">
        <v>1831</v>
      </c>
      <c r="K1381" s="426" t="s">
        <v>1832</v>
      </c>
    </row>
    <row r="1382" spans="1:11" ht="15" x14ac:dyDescent="0.2">
      <c r="A1382" s="1">
        <v>20190424</v>
      </c>
      <c r="B1382" s="426" t="s">
        <v>1833</v>
      </c>
      <c r="C1382" s="427" t="s">
        <v>1834</v>
      </c>
      <c r="D1382" s="427" t="s">
        <v>1835</v>
      </c>
      <c r="E1382" s="428">
        <v>150759.70000000001</v>
      </c>
      <c r="F1382" s="429">
        <v>43843.722916666666</v>
      </c>
      <c r="G1382" s="433">
        <v>2020</v>
      </c>
      <c r="H1382" s="432" t="s">
        <v>1836</v>
      </c>
      <c r="I1382" s="426" t="s">
        <v>1837</v>
      </c>
      <c r="J1382" s="426" t="s">
        <v>1837</v>
      </c>
      <c r="K1382" s="426" t="s">
        <v>1832</v>
      </c>
    </row>
    <row r="1383" spans="1:11" ht="15" x14ac:dyDescent="0.2">
      <c r="A1383" s="1">
        <v>20190425</v>
      </c>
      <c r="B1383" s="426" t="s">
        <v>1782</v>
      </c>
      <c r="C1383" s="427" t="s">
        <v>1783</v>
      </c>
      <c r="D1383" s="427" t="s">
        <v>1784</v>
      </c>
      <c r="E1383" s="428">
        <v>209228.49</v>
      </c>
      <c r="F1383" s="429">
        <v>43817</v>
      </c>
      <c r="G1383" s="433">
        <v>2019</v>
      </c>
      <c r="H1383" s="432" t="s">
        <v>1785</v>
      </c>
      <c r="I1383" s="426" t="s">
        <v>1786</v>
      </c>
      <c r="J1383" s="426" t="s">
        <v>1786</v>
      </c>
      <c r="K1383" s="426" t="s">
        <v>1787</v>
      </c>
    </row>
    <row r="1384" spans="1:11" ht="15" x14ac:dyDescent="0.2">
      <c r="A1384" s="1">
        <v>20190426</v>
      </c>
      <c r="B1384" s="426" t="s">
        <v>808</v>
      </c>
      <c r="C1384" s="427" t="s">
        <v>1815</v>
      </c>
      <c r="D1384" s="427" t="s">
        <v>818</v>
      </c>
      <c r="E1384" s="428">
        <v>44655.89</v>
      </c>
      <c r="F1384" s="429">
        <v>43837.668854166666</v>
      </c>
      <c r="G1384" s="433">
        <v>2020</v>
      </c>
      <c r="H1384" s="432" t="s">
        <v>1816</v>
      </c>
      <c r="I1384" s="426" t="s">
        <v>1817</v>
      </c>
      <c r="J1384" s="426" t="s">
        <v>1817</v>
      </c>
      <c r="K1384" s="426" t="s">
        <v>812</v>
      </c>
    </row>
    <row r="1385" spans="1:11" ht="15" x14ac:dyDescent="0.2">
      <c r="A1385" s="1">
        <v>20190427</v>
      </c>
      <c r="B1385" s="426" t="s">
        <v>808</v>
      </c>
      <c r="C1385" s="427">
        <v>7020533331502</v>
      </c>
      <c r="D1385" s="427" t="s">
        <v>820</v>
      </c>
      <c r="E1385" s="428">
        <v>67140.45</v>
      </c>
      <c r="F1385" s="429">
        <v>43837.670011574075</v>
      </c>
      <c r="G1385" s="433">
        <v>2020</v>
      </c>
      <c r="H1385" s="432" t="s">
        <v>1816</v>
      </c>
      <c r="I1385" s="426" t="s">
        <v>1817</v>
      </c>
      <c r="J1385" s="426" t="s">
        <v>1817</v>
      </c>
      <c r="K1385" s="426" t="s">
        <v>812</v>
      </c>
    </row>
    <row r="1386" spans="1:11" ht="15" x14ac:dyDescent="0.2">
      <c r="A1386" s="1">
        <v>20190428</v>
      </c>
      <c r="B1386" s="426" t="s">
        <v>808</v>
      </c>
      <c r="C1386" s="427" t="s">
        <v>1818</v>
      </c>
      <c r="D1386" s="427" t="s">
        <v>836</v>
      </c>
      <c r="E1386" s="428">
        <v>31061.65</v>
      </c>
      <c r="F1386" s="429">
        <v>43837.671249999999</v>
      </c>
      <c r="G1386" s="433">
        <v>2020</v>
      </c>
      <c r="H1386" s="432" t="s">
        <v>1816</v>
      </c>
      <c r="I1386" s="426" t="s">
        <v>1817</v>
      </c>
      <c r="J1386" s="426" t="s">
        <v>1817</v>
      </c>
      <c r="K1386" s="426" t="s">
        <v>812</v>
      </c>
    </row>
    <row r="1387" spans="1:11" ht="15" x14ac:dyDescent="0.2">
      <c r="A1387" s="1">
        <v>20190429</v>
      </c>
      <c r="B1387" s="426" t="s">
        <v>808</v>
      </c>
      <c r="C1387" s="427">
        <v>7020533332428</v>
      </c>
      <c r="D1387" s="427" t="s">
        <v>848</v>
      </c>
      <c r="E1387" s="428">
        <v>21039.360000000001</v>
      </c>
      <c r="F1387" s="429">
        <v>43837.672800925924</v>
      </c>
      <c r="G1387" s="433">
        <v>2020</v>
      </c>
      <c r="H1387" s="432" t="s">
        <v>1816</v>
      </c>
      <c r="I1387" s="426" t="s">
        <v>1817</v>
      </c>
      <c r="J1387" s="426" t="s">
        <v>1817</v>
      </c>
      <c r="K1387" s="426" t="s">
        <v>812</v>
      </c>
    </row>
    <row r="1388" spans="1:11" ht="15" x14ac:dyDescent="0.2">
      <c r="A1388" s="1">
        <v>20190430</v>
      </c>
      <c r="B1388" s="426" t="s">
        <v>1873</v>
      </c>
      <c r="C1388" s="427">
        <v>17624660261</v>
      </c>
      <c r="D1388" s="427" t="s">
        <v>1874</v>
      </c>
      <c r="E1388" s="428">
        <v>249795.94</v>
      </c>
      <c r="F1388" s="429">
        <v>43865.719942129632</v>
      </c>
      <c r="G1388" s="433">
        <v>2020</v>
      </c>
      <c r="H1388" s="432" t="s">
        <v>1875</v>
      </c>
      <c r="I1388" s="426" t="s">
        <v>1876</v>
      </c>
      <c r="J1388" s="426" t="s">
        <v>1876</v>
      </c>
      <c r="K1388" s="426" t="s">
        <v>221</v>
      </c>
    </row>
    <row r="1389" spans="1:11" ht="15" x14ac:dyDescent="0.2">
      <c r="A1389" s="1">
        <v>20190431</v>
      </c>
      <c r="B1389" s="426" t="s">
        <v>808</v>
      </c>
      <c r="C1389" s="427">
        <v>7020533330280</v>
      </c>
      <c r="D1389" s="427" t="s">
        <v>821</v>
      </c>
      <c r="E1389" s="428">
        <v>81974.78</v>
      </c>
      <c r="F1389" s="429">
        <v>43837.673819444448</v>
      </c>
      <c r="G1389" s="433">
        <v>2020</v>
      </c>
      <c r="H1389" s="432" t="s">
        <v>1816</v>
      </c>
      <c r="I1389" s="426" t="s">
        <v>1817</v>
      </c>
      <c r="J1389" s="426" t="s">
        <v>1817</v>
      </c>
      <c r="K1389" s="426" t="s">
        <v>812</v>
      </c>
    </row>
    <row r="1390" spans="1:11" ht="15" x14ac:dyDescent="0.2">
      <c r="A1390" s="1">
        <v>20190432</v>
      </c>
      <c r="B1390" s="426" t="s">
        <v>808</v>
      </c>
      <c r="C1390" s="427" t="s">
        <v>1819</v>
      </c>
      <c r="D1390" s="427" t="s">
        <v>866</v>
      </c>
      <c r="E1390" s="428">
        <v>47626.66</v>
      </c>
      <c r="F1390" s="429">
        <v>43837.674861111111</v>
      </c>
      <c r="G1390" s="433">
        <v>2020</v>
      </c>
      <c r="H1390" s="432" t="s">
        <v>1816</v>
      </c>
      <c r="I1390" s="426" t="s">
        <v>1817</v>
      </c>
      <c r="J1390" s="426" t="s">
        <v>1817</v>
      </c>
      <c r="K1390" s="426" t="s">
        <v>812</v>
      </c>
    </row>
    <row r="1391" spans="1:11" ht="30" x14ac:dyDescent="0.2">
      <c r="A1391" s="1">
        <v>20190433</v>
      </c>
      <c r="B1391" s="426" t="s">
        <v>1828</v>
      </c>
      <c r="C1391" s="427" t="s">
        <v>1829</v>
      </c>
      <c r="D1391" s="427" t="s">
        <v>1450</v>
      </c>
      <c r="E1391" s="428">
        <v>72000</v>
      </c>
      <c r="F1391" s="429">
        <v>43843.722199074073</v>
      </c>
      <c r="G1391" s="433">
        <v>2020</v>
      </c>
      <c r="H1391" s="432" t="s">
        <v>1799</v>
      </c>
      <c r="I1391" s="426" t="s">
        <v>1800</v>
      </c>
      <c r="J1391" s="426" t="s">
        <v>1800</v>
      </c>
      <c r="K1391" s="426" t="s">
        <v>1048</v>
      </c>
    </row>
    <row r="1392" spans="1:11" ht="15" x14ac:dyDescent="0.2">
      <c r="A1392" s="1">
        <v>20190434</v>
      </c>
      <c r="B1392" s="426" t="s">
        <v>87</v>
      </c>
      <c r="C1392" s="427">
        <v>900150230064</v>
      </c>
      <c r="D1392" s="427" t="s">
        <v>88</v>
      </c>
      <c r="E1392" s="428">
        <v>205679</v>
      </c>
      <c r="F1392" s="429">
        <v>43817</v>
      </c>
      <c r="G1392" s="433">
        <v>2019</v>
      </c>
      <c r="H1392" s="432" t="s">
        <v>1177</v>
      </c>
      <c r="I1392" s="426" t="s">
        <v>1178</v>
      </c>
      <c r="J1392" s="426" t="s">
        <v>1178</v>
      </c>
      <c r="K1392" s="426" t="s">
        <v>91</v>
      </c>
    </row>
    <row r="1393" spans="1:11" ht="15" x14ac:dyDescent="0.2">
      <c r="A1393" s="1">
        <v>20190435</v>
      </c>
      <c r="B1393" s="426" t="s">
        <v>13</v>
      </c>
      <c r="C1393" s="427">
        <v>3620940071372</v>
      </c>
      <c r="D1393" s="427" t="s">
        <v>14</v>
      </c>
      <c r="E1393" s="428">
        <v>289882.56</v>
      </c>
      <c r="F1393" s="429">
        <v>43836.6403125</v>
      </c>
      <c r="G1393" s="433">
        <v>2020</v>
      </c>
      <c r="H1393" s="432" t="s">
        <v>1801</v>
      </c>
      <c r="I1393" s="426" t="s">
        <v>1802</v>
      </c>
      <c r="J1393" s="426" t="s">
        <v>1802</v>
      </c>
      <c r="K1393" s="426" t="s">
        <v>1739</v>
      </c>
    </row>
    <row r="1394" spans="1:11" ht="15" x14ac:dyDescent="0.2">
      <c r="A1394" s="1">
        <v>20190436</v>
      </c>
      <c r="B1394" s="426" t="s">
        <v>545</v>
      </c>
      <c r="C1394" s="427" t="s">
        <v>1755</v>
      </c>
      <c r="D1394" s="427" t="s">
        <v>546</v>
      </c>
      <c r="E1394" s="428">
        <v>201700.83</v>
      </c>
      <c r="F1394" s="429">
        <v>43839.693194444444</v>
      </c>
      <c r="G1394" s="433">
        <v>2020</v>
      </c>
      <c r="H1394" s="432" t="s">
        <v>1820</v>
      </c>
      <c r="I1394" s="426" t="s">
        <v>1821</v>
      </c>
      <c r="J1394" s="426" t="s">
        <v>1821</v>
      </c>
      <c r="K1394" s="426" t="s">
        <v>1540</v>
      </c>
    </row>
    <row r="1395" spans="1:11" ht="30" x14ac:dyDescent="0.2">
      <c r="A1395" s="1">
        <v>20190437</v>
      </c>
      <c r="B1395" s="426" t="s">
        <v>1099</v>
      </c>
      <c r="C1395" s="427">
        <v>623221310098</v>
      </c>
      <c r="D1395" s="427" t="s">
        <v>172</v>
      </c>
      <c r="E1395" s="428">
        <v>264441.13</v>
      </c>
      <c r="F1395" s="429">
        <v>43825</v>
      </c>
      <c r="G1395" s="433">
        <v>2019</v>
      </c>
      <c r="H1395" s="432" t="s">
        <v>1796</v>
      </c>
      <c r="I1395" s="426" t="s">
        <v>1797</v>
      </c>
      <c r="J1395" s="426" t="s">
        <v>1797</v>
      </c>
      <c r="K1395" s="426" t="s">
        <v>1798</v>
      </c>
    </row>
    <row r="1396" spans="1:11" ht="15" x14ac:dyDescent="0.2">
      <c r="A1396" s="1">
        <v>20190438</v>
      </c>
      <c r="B1396" s="426" t="s">
        <v>550</v>
      </c>
      <c r="C1396" s="427" t="s">
        <v>1861</v>
      </c>
      <c r="D1396" s="427" t="s">
        <v>551</v>
      </c>
      <c r="E1396" s="428">
        <v>156300</v>
      </c>
      <c r="F1396" s="429">
        <v>43865.70590277778</v>
      </c>
      <c r="G1396" s="433">
        <v>2020</v>
      </c>
      <c r="H1396" s="432" t="s">
        <v>1862</v>
      </c>
      <c r="I1396" s="426" t="s">
        <v>1863</v>
      </c>
      <c r="J1396" s="426" t="s">
        <v>1863</v>
      </c>
      <c r="K1396" s="426" t="s">
        <v>593</v>
      </c>
    </row>
    <row r="1397" spans="1:11" ht="30" x14ac:dyDescent="0.2">
      <c r="A1397" s="1">
        <v>20190439</v>
      </c>
      <c r="B1397" s="426" t="s">
        <v>233</v>
      </c>
      <c r="C1397" s="427">
        <v>620020221486</v>
      </c>
      <c r="D1397" s="427" t="s">
        <v>234</v>
      </c>
      <c r="E1397" s="428">
        <v>200000</v>
      </c>
      <c r="F1397" s="429">
        <v>43844.381354166668</v>
      </c>
      <c r="G1397" s="433">
        <v>2020</v>
      </c>
      <c r="H1397" s="432" t="s">
        <v>1840</v>
      </c>
      <c r="I1397" s="426" t="s">
        <v>1841</v>
      </c>
      <c r="J1397" s="426" t="s">
        <v>1841</v>
      </c>
      <c r="K1397" s="426" t="s">
        <v>60</v>
      </c>
    </row>
    <row r="1398" spans="1:11" ht="30" x14ac:dyDescent="0.2">
      <c r="A1398" s="1">
        <v>20190440</v>
      </c>
      <c r="B1398" s="426" t="s">
        <v>233</v>
      </c>
      <c r="C1398" s="427">
        <v>620020221486</v>
      </c>
      <c r="D1398" s="427" t="s">
        <v>234</v>
      </c>
      <c r="E1398" s="428">
        <v>299265.86</v>
      </c>
      <c r="F1398" s="429">
        <v>43844.37599537037</v>
      </c>
      <c r="G1398" s="433">
        <v>2020</v>
      </c>
      <c r="H1398" s="432" t="s">
        <v>1838</v>
      </c>
      <c r="I1398" s="426" t="s">
        <v>1839</v>
      </c>
      <c r="J1398" s="426" t="s">
        <v>1839</v>
      </c>
      <c r="K1398" s="426" t="s">
        <v>60</v>
      </c>
    </row>
    <row r="1399" spans="1:11" ht="30" x14ac:dyDescent="0.2">
      <c r="A1399" s="1">
        <v>20190442</v>
      </c>
      <c r="B1399" s="426" t="s">
        <v>1279</v>
      </c>
      <c r="C1399" s="427" t="s">
        <v>1822</v>
      </c>
      <c r="D1399" s="427" t="s">
        <v>1440</v>
      </c>
      <c r="E1399" s="428">
        <v>24000</v>
      </c>
      <c r="F1399" s="429">
        <v>43843.71980324074</v>
      </c>
      <c r="G1399" s="433">
        <v>2020</v>
      </c>
      <c r="H1399" s="432" t="s">
        <v>1792</v>
      </c>
      <c r="I1399" s="426" t="s">
        <v>1793</v>
      </c>
      <c r="J1399" s="426" t="s">
        <v>1793</v>
      </c>
      <c r="K1399" s="426" t="s">
        <v>82</v>
      </c>
    </row>
    <row r="1400" spans="1:11" ht="30" x14ac:dyDescent="0.2">
      <c r="A1400" s="1">
        <v>20190443</v>
      </c>
      <c r="B1400" s="426" t="s">
        <v>1279</v>
      </c>
      <c r="C1400" s="427" t="s">
        <v>1823</v>
      </c>
      <c r="D1400" s="427" t="s">
        <v>1444</v>
      </c>
      <c r="E1400" s="428">
        <v>20400</v>
      </c>
      <c r="F1400" s="429">
        <v>43843.720578703702</v>
      </c>
      <c r="G1400" s="433">
        <v>2020</v>
      </c>
      <c r="H1400" s="432" t="s">
        <v>1792</v>
      </c>
      <c r="I1400" s="426" t="s">
        <v>1793</v>
      </c>
      <c r="J1400" s="426" t="s">
        <v>1793</v>
      </c>
      <c r="K1400" s="426" t="s">
        <v>82</v>
      </c>
    </row>
    <row r="1401" spans="1:11" ht="30" x14ac:dyDescent="0.2">
      <c r="A1401" s="1">
        <v>20190444</v>
      </c>
      <c r="B1401" s="426" t="s">
        <v>1279</v>
      </c>
      <c r="C1401" s="427" t="s">
        <v>1824</v>
      </c>
      <c r="D1401" s="427" t="s">
        <v>1445</v>
      </c>
      <c r="E1401" s="428">
        <v>6600</v>
      </c>
      <c r="F1401" s="429">
        <v>43843.720914351848</v>
      </c>
      <c r="G1401" s="433">
        <v>2020</v>
      </c>
      <c r="H1401" s="432" t="s">
        <v>1792</v>
      </c>
      <c r="I1401" s="426" t="s">
        <v>1793</v>
      </c>
      <c r="J1401" s="426" t="s">
        <v>1793</v>
      </c>
      <c r="K1401" s="426" t="s">
        <v>82</v>
      </c>
    </row>
    <row r="1402" spans="1:11" ht="30" x14ac:dyDescent="0.2">
      <c r="A1402" s="1">
        <v>20190445</v>
      </c>
      <c r="B1402" s="426" t="s">
        <v>1279</v>
      </c>
      <c r="C1402" s="427" t="s">
        <v>1825</v>
      </c>
      <c r="D1402" s="427" t="s">
        <v>1446</v>
      </c>
      <c r="E1402" s="428">
        <v>22200</v>
      </c>
      <c r="F1402" s="429">
        <v>43843.721215277779</v>
      </c>
      <c r="G1402" s="433">
        <v>2020</v>
      </c>
      <c r="H1402" s="432" t="s">
        <v>1792</v>
      </c>
      <c r="I1402" s="426" t="s">
        <v>1793</v>
      </c>
      <c r="J1402" s="426" t="s">
        <v>1793</v>
      </c>
      <c r="K1402" s="426" t="s">
        <v>82</v>
      </c>
    </row>
    <row r="1403" spans="1:11" ht="30" x14ac:dyDescent="0.2">
      <c r="A1403" s="1">
        <v>20190446</v>
      </c>
      <c r="B1403" s="426" t="s">
        <v>1279</v>
      </c>
      <c r="C1403" s="427" t="s">
        <v>1826</v>
      </c>
      <c r="D1403" s="427" t="s">
        <v>1447</v>
      </c>
      <c r="E1403" s="428">
        <v>14400</v>
      </c>
      <c r="F1403" s="429">
        <v>43843.721539351849</v>
      </c>
      <c r="G1403" s="433">
        <v>2020</v>
      </c>
      <c r="H1403" s="432" t="s">
        <v>1792</v>
      </c>
      <c r="I1403" s="426" t="s">
        <v>1793</v>
      </c>
      <c r="J1403" s="426" t="s">
        <v>1793</v>
      </c>
      <c r="K1403" s="426" t="s">
        <v>82</v>
      </c>
    </row>
    <row r="1404" spans="1:11" ht="30" x14ac:dyDescent="0.2">
      <c r="A1404" s="1">
        <v>20190447</v>
      </c>
      <c r="B1404" s="426" t="s">
        <v>1279</v>
      </c>
      <c r="C1404" s="427" t="s">
        <v>1827</v>
      </c>
      <c r="D1404" s="427" t="s">
        <v>1448</v>
      </c>
      <c r="E1404" s="428">
        <v>17253.98</v>
      </c>
      <c r="F1404" s="429">
        <v>43843.721875000003</v>
      </c>
      <c r="G1404" s="433">
        <v>2020</v>
      </c>
      <c r="H1404" s="432" t="s">
        <v>1792</v>
      </c>
      <c r="I1404" s="426" t="s">
        <v>1793</v>
      </c>
      <c r="J1404" s="426" t="s">
        <v>1793</v>
      </c>
      <c r="K1404" s="426" t="s">
        <v>82</v>
      </c>
    </row>
    <row r="1405" spans="1:11" ht="15" x14ac:dyDescent="0.2">
      <c r="A1405" s="1">
        <v>20190449</v>
      </c>
      <c r="B1405" s="426" t="s">
        <v>996</v>
      </c>
      <c r="C1405" s="427" t="s">
        <v>1803</v>
      </c>
      <c r="D1405" s="427" t="s">
        <v>1000</v>
      </c>
      <c r="E1405" s="428">
        <v>67000</v>
      </c>
      <c r="F1405" s="429">
        <v>43836.641388888886</v>
      </c>
      <c r="G1405" s="433">
        <v>2020</v>
      </c>
      <c r="H1405" s="432" t="s">
        <v>1804</v>
      </c>
      <c r="I1405" s="426" t="s">
        <v>1805</v>
      </c>
      <c r="J1405" s="426" t="s">
        <v>1805</v>
      </c>
      <c r="K1405" s="426" t="s">
        <v>1806</v>
      </c>
    </row>
    <row r="1406" spans="1:11" ht="30" x14ac:dyDescent="0.2">
      <c r="A1406" s="1">
        <v>20190450</v>
      </c>
      <c r="B1406" s="426" t="s">
        <v>1044</v>
      </c>
      <c r="C1406" s="427">
        <v>3130020220120</v>
      </c>
      <c r="D1406" s="427" t="s">
        <v>1045</v>
      </c>
      <c r="E1406" s="428">
        <v>104000</v>
      </c>
      <c r="F1406" s="429">
        <v>43844.38521990741</v>
      </c>
      <c r="G1406" s="433">
        <v>2020</v>
      </c>
      <c r="H1406" s="432" t="s">
        <v>1842</v>
      </c>
      <c r="I1406" s="426" t="s">
        <v>1047</v>
      </c>
      <c r="J1406" s="426" t="s">
        <v>1047</v>
      </c>
      <c r="K1406" s="426" t="s">
        <v>1048</v>
      </c>
    </row>
    <row r="1407" spans="1:11" ht="15" x14ac:dyDescent="0.2">
      <c r="A1407" s="1">
        <v>20200001</v>
      </c>
      <c r="B1407" s="426" t="s">
        <v>313</v>
      </c>
      <c r="C1407" s="427">
        <v>7029809450010</v>
      </c>
      <c r="D1407" s="427" t="s">
        <v>314</v>
      </c>
      <c r="E1407" s="428">
        <v>83355.78</v>
      </c>
      <c r="F1407" s="429">
        <v>43845.45244212963</v>
      </c>
      <c r="G1407" s="433">
        <v>2020</v>
      </c>
      <c r="H1407" s="432" t="s">
        <v>1845</v>
      </c>
      <c r="I1407" s="426" t="s">
        <v>1846</v>
      </c>
      <c r="J1407" s="426" t="s">
        <v>1846</v>
      </c>
      <c r="K1407" s="426" t="s">
        <v>1028</v>
      </c>
    </row>
    <row r="1408" spans="1:11" ht="15" x14ac:dyDescent="0.2">
      <c r="A1408" s="1">
        <v>20200002</v>
      </c>
      <c r="B1408" s="426" t="s">
        <v>313</v>
      </c>
      <c r="C1408" s="427">
        <v>7029809450010</v>
      </c>
      <c r="D1408" s="427" t="s">
        <v>314</v>
      </c>
      <c r="E1408" s="428">
        <v>134541.48000000001</v>
      </c>
      <c r="F1408" s="429">
        <v>43845.456134259257</v>
      </c>
      <c r="G1408" s="433">
        <v>2020</v>
      </c>
      <c r="H1408" s="432" t="s">
        <v>1847</v>
      </c>
      <c r="I1408" s="426" t="s">
        <v>1848</v>
      </c>
      <c r="J1408" s="426" t="s">
        <v>1848</v>
      </c>
      <c r="K1408" s="426" t="s">
        <v>1028</v>
      </c>
    </row>
    <row r="1409" spans="1:11" ht="15" x14ac:dyDescent="0.2">
      <c r="A1409" s="1">
        <v>20200003</v>
      </c>
      <c r="B1409" s="426" t="s">
        <v>313</v>
      </c>
      <c r="C1409" s="427">
        <v>7029809450010</v>
      </c>
      <c r="D1409" s="427" t="s">
        <v>314</v>
      </c>
      <c r="E1409" s="428">
        <v>166260.20000000001</v>
      </c>
      <c r="F1409" s="429">
        <v>43845.458541666667</v>
      </c>
      <c r="G1409" s="433">
        <v>2020</v>
      </c>
      <c r="H1409" s="432" t="s">
        <v>1849</v>
      </c>
      <c r="I1409" s="426" t="s">
        <v>1850</v>
      </c>
      <c r="J1409" s="426" t="s">
        <v>1850</v>
      </c>
      <c r="K1409" s="426" t="s">
        <v>1028</v>
      </c>
    </row>
    <row r="1410" spans="1:11" ht="15" x14ac:dyDescent="0.2">
      <c r="A1410" s="1">
        <v>20200004</v>
      </c>
      <c r="B1410" s="426" t="s">
        <v>389</v>
      </c>
      <c r="C1410" s="427">
        <v>10301400075</v>
      </c>
      <c r="D1410" s="427" t="s">
        <v>390</v>
      </c>
      <c r="E1410" s="428">
        <v>66706.44</v>
      </c>
      <c r="F1410" s="429">
        <v>43853.537303240744</v>
      </c>
      <c r="G1410" s="433">
        <v>2020</v>
      </c>
      <c r="H1410" s="432" t="s">
        <v>1737</v>
      </c>
      <c r="I1410" s="426" t="s">
        <v>1738</v>
      </c>
      <c r="J1410" s="426" t="s">
        <v>1738</v>
      </c>
      <c r="K1410" s="426" t="s">
        <v>1739</v>
      </c>
    </row>
    <row r="1411" spans="1:11" ht="15" x14ac:dyDescent="0.2">
      <c r="A1411" s="1">
        <v>20200005</v>
      </c>
      <c r="B1411" s="426" t="s">
        <v>313</v>
      </c>
      <c r="C1411" s="427">
        <v>7029809450010</v>
      </c>
      <c r="D1411" s="427" t="s">
        <v>314</v>
      </c>
      <c r="E1411" s="428">
        <v>241000</v>
      </c>
      <c r="F1411" s="429">
        <v>43844.499363425923</v>
      </c>
      <c r="G1411" s="433">
        <v>2020</v>
      </c>
      <c r="H1411" s="432" t="s">
        <v>1843</v>
      </c>
      <c r="I1411" s="426" t="s">
        <v>1844</v>
      </c>
      <c r="J1411" s="426" t="s">
        <v>1844</v>
      </c>
      <c r="K1411" s="426" t="s">
        <v>859</v>
      </c>
    </row>
    <row r="1412" spans="1:11" ht="15" x14ac:dyDescent="0.2">
      <c r="A1412" s="1">
        <v>20200006</v>
      </c>
      <c r="B1412" s="426" t="s">
        <v>389</v>
      </c>
      <c r="C1412" s="427">
        <v>10301400075</v>
      </c>
      <c r="D1412" s="427" t="s">
        <v>390</v>
      </c>
      <c r="E1412" s="428">
        <v>58968.25</v>
      </c>
      <c r="F1412" s="429">
        <v>43844.505856481483</v>
      </c>
      <c r="G1412" s="433">
        <v>2020</v>
      </c>
      <c r="H1412" s="432" t="s">
        <v>1843</v>
      </c>
      <c r="I1412" s="426" t="s">
        <v>1844</v>
      </c>
      <c r="J1412" s="426" t="s">
        <v>1844</v>
      </c>
      <c r="K1412" s="426" t="s">
        <v>859</v>
      </c>
    </row>
    <row r="1413" spans="1:11" ht="30" x14ac:dyDescent="0.2">
      <c r="A1413" s="1">
        <v>20200007</v>
      </c>
      <c r="B1413" s="426" t="s">
        <v>313</v>
      </c>
      <c r="C1413" s="427">
        <v>7029809450010</v>
      </c>
      <c r="D1413" s="427" t="s">
        <v>314</v>
      </c>
      <c r="E1413" s="428">
        <v>150278.59</v>
      </c>
      <c r="F1413" s="429">
        <v>43847.661712962959</v>
      </c>
      <c r="G1413" s="433">
        <v>2020</v>
      </c>
      <c r="H1413" s="432" t="s">
        <v>1856</v>
      </c>
      <c r="I1413" s="426" t="s">
        <v>1857</v>
      </c>
      <c r="J1413" s="426" t="s">
        <v>1857</v>
      </c>
      <c r="K1413" s="426" t="s">
        <v>1167</v>
      </c>
    </row>
    <row r="1414" spans="1:11" ht="15" x14ac:dyDescent="0.2">
      <c r="A1414" s="1">
        <v>20200008</v>
      </c>
      <c r="B1414" s="426" t="s">
        <v>313</v>
      </c>
      <c r="C1414" s="427">
        <v>7029809450010</v>
      </c>
      <c r="D1414" s="427" t="s">
        <v>314</v>
      </c>
      <c r="E1414" s="428">
        <v>274901.3</v>
      </c>
      <c r="F1414" s="429">
        <v>43847.656168981484</v>
      </c>
      <c r="G1414" s="433">
        <v>2020</v>
      </c>
      <c r="H1414" s="432" t="s">
        <v>1854</v>
      </c>
      <c r="I1414" s="426" t="s">
        <v>1855</v>
      </c>
      <c r="J1414" s="426" t="s">
        <v>1855</v>
      </c>
      <c r="K1414" s="426" t="s">
        <v>859</v>
      </c>
    </row>
    <row r="1415" spans="1:11" ht="15" x14ac:dyDescent="0.2">
      <c r="A1415" s="1">
        <v>20200009</v>
      </c>
      <c r="B1415" s="426" t="s">
        <v>13</v>
      </c>
      <c r="C1415" s="427">
        <v>3620940071372</v>
      </c>
      <c r="D1415" s="427" t="s">
        <v>14</v>
      </c>
      <c r="E1415" s="428">
        <v>29590.49</v>
      </c>
      <c r="F1415" s="429">
        <v>43858.66646990741</v>
      </c>
      <c r="G1415" s="433">
        <v>2020</v>
      </c>
      <c r="H1415" s="432" t="s">
        <v>1794</v>
      </c>
      <c r="I1415" s="426" t="s">
        <v>1795</v>
      </c>
      <c r="J1415" s="426" t="s">
        <v>1795</v>
      </c>
      <c r="K1415" s="426" t="s">
        <v>155</v>
      </c>
    </row>
    <row r="1416" spans="1:11" ht="15" x14ac:dyDescent="0.2">
      <c r="A1416" s="1">
        <v>20200011</v>
      </c>
      <c r="B1416" s="426" t="s">
        <v>1886</v>
      </c>
      <c r="C1416" s="427">
        <v>4808834670021</v>
      </c>
      <c r="D1416" s="427" t="s">
        <v>1887</v>
      </c>
      <c r="E1416" s="428">
        <v>24000</v>
      </c>
      <c r="F1416" s="429">
        <v>43874.709293981483</v>
      </c>
      <c r="G1416" s="433">
        <v>2020</v>
      </c>
      <c r="H1416" s="432" t="s">
        <v>1888</v>
      </c>
      <c r="I1416" s="426" t="s">
        <v>1889</v>
      </c>
      <c r="J1416" s="426" t="s">
        <v>1889</v>
      </c>
      <c r="K1416" s="426" t="s">
        <v>1890</v>
      </c>
    </row>
    <row r="1417" spans="1:11" ht="30" x14ac:dyDescent="0.2">
      <c r="A1417" s="1">
        <v>20200013</v>
      </c>
      <c r="B1417" s="426" t="s">
        <v>233</v>
      </c>
      <c r="C1417" s="427">
        <v>620020221486</v>
      </c>
      <c r="D1417" s="427" t="s">
        <v>234</v>
      </c>
      <c r="E1417" s="428">
        <v>150000</v>
      </c>
      <c r="F1417" s="429">
        <v>43846.507384259261</v>
      </c>
      <c r="G1417" s="433">
        <v>2020</v>
      </c>
      <c r="H1417" s="432" t="s">
        <v>1852</v>
      </c>
      <c r="I1417" s="426" t="s">
        <v>1853</v>
      </c>
      <c r="J1417" s="426" t="s">
        <v>1853</v>
      </c>
      <c r="K1417" s="426" t="s">
        <v>570</v>
      </c>
    </row>
    <row r="1418" spans="1:11" ht="30" x14ac:dyDescent="0.2">
      <c r="A1418" s="1">
        <v>20200014</v>
      </c>
      <c r="B1418" s="426" t="s">
        <v>233</v>
      </c>
      <c r="C1418" s="427">
        <v>620020221486</v>
      </c>
      <c r="D1418" s="427" t="s">
        <v>234</v>
      </c>
      <c r="E1418" s="428">
        <v>100000</v>
      </c>
      <c r="F1418" s="429">
        <v>43881</v>
      </c>
      <c r="G1418" s="433">
        <v>2020</v>
      </c>
      <c r="H1418" s="432" t="s">
        <v>1904</v>
      </c>
      <c r="I1418" s="426" t="s">
        <v>1905</v>
      </c>
      <c r="J1418" s="426" t="s">
        <v>1905</v>
      </c>
      <c r="K1418" s="426" t="s">
        <v>1109</v>
      </c>
    </row>
    <row r="1419" spans="1:11" ht="15" x14ac:dyDescent="0.2">
      <c r="A1419" s="1">
        <v>20200015</v>
      </c>
      <c r="B1419" s="426" t="s">
        <v>297</v>
      </c>
      <c r="C1419" s="427" t="s">
        <v>1752</v>
      </c>
      <c r="D1419" s="427" t="s">
        <v>493</v>
      </c>
      <c r="E1419" s="428">
        <v>147912.66</v>
      </c>
      <c r="F1419" s="429">
        <v>43888</v>
      </c>
      <c r="G1419" s="433">
        <v>2020</v>
      </c>
      <c r="H1419" s="432" t="s">
        <v>1911</v>
      </c>
      <c r="I1419" s="426" t="s">
        <v>1912</v>
      </c>
      <c r="J1419" s="426" t="s">
        <v>1912</v>
      </c>
      <c r="K1419" s="426" t="s">
        <v>1913</v>
      </c>
    </row>
    <row r="1420" spans="1:11" ht="30" x14ac:dyDescent="0.2">
      <c r="A1420" s="1">
        <v>20200016</v>
      </c>
      <c r="B1420" s="426" t="s">
        <v>233</v>
      </c>
      <c r="C1420" s="427">
        <v>620020221486</v>
      </c>
      <c r="D1420" s="427" t="s">
        <v>234</v>
      </c>
      <c r="E1420" s="428">
        <v>100000</v>
      </c>
      <c r="F1420" s="429">
        <v>43879.675104166665</v>
      </c>
      <c r="G1420" s="433">
        <v>2020</v>
      </c>
      <c r="H1420" s="432" t="s">
        <v>1897</v>
      </c>
      <c r="I1420" s="426" t="s">
        <v>1898</v>
      </c>
      <c r="J1420" s="426" t="s">
        <v>1899</v>
      </c>
      <c r="K1420" s="426" t="s">
        <v>1736</v>
      </c>
    </row>
    <row r="1421" spans="1:11" ht="15" x14ac:dyDescent="0.2">
      <c r="A1421" s="1">
        <v>20200017</v>
      </c>
      <c r="B1421" s="426" t="s">
        <v>808</v>
      </c>
      <c r="C1421" s="427">
        <v>7020533332428</v>
      </c>
      <c r="D1421" s="427" t="s">
        <v>848</v>
      </c>
      <c r="E1421" s="428">
        <v>6500</v>
      </c>
      <c r="F1421" s="429">
        <v>43874.703645833331</v>
      </c>
      <c r="G1421" s="433">
        <v>2020</v>
      </c>
      <c r="H1421" s="432" t="s">
        <v>1816</v>
      </c>
      <c r="I1421" s="426" t="s">
        <v>1817</v>
      </c>
      <c r="J1421" s="426" t="s">
        <v>1817</v>
      </c>
      <c r="K1421" s="426" t="s">
        <v>812</v>
      </c>
    </row>
    <row r="1422" spans="1:11" ht="30" x14ac:dyDescent="0.2">
      <c r="A1422" s="1">
        <v>20200022</v>
      </c>
      <c r="B1422" s="426" t="s">
        <v>1891</v>
      </c>
      <c r="C1422" s="427">
        <v>11342740416</v>
      </c>
      <c r="D1422" s="427" t="s">
        <v>1892</v>
      </c>
      <c r="E1422" s="428">
        <v>2500</v>
      </c>
      <c r="F1422" s="429">
        <v>43874.712164351855</v>
      </c>
      <c r="G1422" s="433">
        <v>2020</v>
      </c>
      <c r="H1422" s="432" t="s">
        <v>1888</v>
      </c>
      <c r="I1422" s="426" t="s">
        <v>1889</v>
      </c>
      <c r="J1422" s="426" t="s">
        <v>1889</v>
      </c>
      <c r="K1422" s="426" t="s">
        <v>1890</v>
      </c>
    </row>
    <row r="1423" spans="1:11" ht="30" x14ac:dyDescent="0.2">
      <c r="A1423" s="1">
        <v>20200023</v>
      </c>
      <c r="B1423" s="426" t="s">
        <v>1891</v>
      </c>
      <c r="C1423" s="427">
        <v>11342740254</v>
      </c>
      <c r="D1423" s="427" t="s">
        <v>1893</v>
      </c>
      <c r="E1423" s="428">
        <v>9500</v>
      </c>
      <c r="F1423" s="429">
        <v>43874.714791666665</v>
      </c>
      <c r="G1423" s="433">
        <v>2020</v>
      </c>
      <c r="H1423" s="432" t="s">
        <v>1888</v>
      </c>
      <c r="I1423" s="426" t="s">
        <v>1889</v>
      </c>
      <c r="J1423" s="426" t="s">
        <v>1889</v>
      </c>
      <c r="K1423" s="426" t="s">
        <v>1890</v>
      </c>
    </row>
    <row r="1424" spans="1:11" ht="30" x14ac:dyDescent="0.2">
      <c r="A1424" s="1">
        <v>20200024</v>
      </c>
      <c r="B1424" s="426" t="s">
        <v>1891</v>
      </c>
      <c r="C1424" s="427">
        <v>11342740092</v>
      </c>
      <c r="D1424" s="427" t="s">
        <v>1894</v>
      </c>
      <c r="E1424" s="428">
        <v>54000</v>
      </c>
      <c r="F1424" s="429">
        <v>43874.716979166667</v>
      </c>
      <c r="G1424" s="433">
        <v>2020</v>
      </c>
      <c r="H1424" s="432" t="s">
        <v>1888</v>
      </c>
      <c r="I1424" s="426" t="s">
        <v>1889</v>
      </c>
      <c r="J1424" s="426" t="s">
        <v>1889</v>
      </c>
      <c r="K1424" s="426" t="s">
        <v>1890</v>
      </c>
    </row>
    <row r="1425" spans="1:11" ht="15" x14ac:dyDescent="0.2">
      <c r="A1425" s="1">
        <v>20200025</v>
      </c>
      <c r="B1425" s="426" t="s">
        <v>1877</v>
      </c>
      <c r="C1425" s="427">
        <v>1860128183872</v>
      </c>
      <c r="D1425" s="427" t="s">
        <v>1878</v>
      </c>
      <c r="E1425" s="428">
        <v>270866.49</v>
      </c>
      <c r="F1425" s="429">
        <v>43867.357893518521</v>
      </c>
      <c r="G1425" s="433">
        <v>2020</v>
      </c>
      <c r="H1425" s="432" t="s">
        <v>1879</v>
      </c>
      <c r="I1425" s="426" t="s">
        <v>1880</v>
      </c>
      <c r="J1425" s="426" t="s">
        <v>1880</v>
      </c>
      <c r="K1425" s="426" t="s">
        <v>1112</v>
      </c>
    </row>
    <row r="1426" spans="1:11" ht="15" x14ac:dyDescent="0.2">
      <c r="A1426" s="1">
        <v>20200026</v>
      </c>
      <c r="B1426" s="426" t="s">
        <v>1782</v>
      </c>
      <c r="C1426" s="427">
        <v>32008560007</v>
      </c>
      <c r="D1426" s="427" t="s">
        <v>1870</v>
      </c>
      <c r="E1426" s="428">
        <v>218548.58</v>
      </c>
      <c r="F1426" s="429">
        <v>43865.718171296299</v>
      </c>
      <c r="G1426" s="433">
        <v>2020</v>
      </c>
      <c r="H1426" s="432" t="s">
        <v>1871</v>
      </c>
      <c r="I1426" s="426" t="s">
        <v>1872</v>
      </c>
      <c r="J1426" s="426" t="s">
        <v>1872</v>
      </c>
      <c r="K1426" s="426" t="s">
        <v>1787</v>
      </c>
    </row>
    <row r="1427" spans="1:11" ht="15" x14ac:dyDescent="0.2">
      <c r="A1427" s="1">
        <v>20200027</v>
      </c>
      <c r="B1427" s="426" t="s">
        <v>550</v>
      </c>
      <c r="C1427" s="427" t="s">
        <v>1861</v>
      </c>
      <c r="D1427" s="427" t="s">
        <v>551</v>
      </c>
      <c r="E1427" s="428">
        <v>110000</v>
      </c>
      <c r="F1427" s="429">
        <v>43865.710821759261</v>
      </c>
      <c r="G1427" s="433">
        <v>2020</v>
      </c>
      <c r="H1427" s="432" t="s">
        <v>1864</v>
      </c>
      <c r="I1427" s="426" t="s">
        <v>1865</v>
      </c>
      <c r="J1427" s="426" t="s">
        <v>1865</v>
      </c>
      <c r="K1427" s="426" t="s">
        <v>1866</v>
      </c>
    </row>
    <row r="1428" spans="1:11" ht="15" x14ac:dyDescent="0.2">
      <c r="A1428" s="1">
        <v>20200028</v>
      </c>
      <c r="B1428" s="426" t="s">
        <v>313</v>
      </c>
      <c r="C1428" s="427">
        <v>7029809450010</v>
      </c>
      <c r="D1428" s="427" t="s">
        <v>314</v>
      </c>
      <c r="E1428" s="428">
        <v>117222.22</v>
      </c>
      <c r="F1428" s="429">
        <v>43874.688009259262</v>
      </c>
      <c r="G1428" s="433">
        <v>2020</v>
      </c>
      <c r="H1428" s="432" t="s">
        <v>1881</v>
      </c>
      <c r="I1428" s="426" t="s">
        <v>1882</v>
      </c>
      <c r="J1428" s="426" t="s">
        <v>1882</v>
      </c>
      <c r="K1428" s="426" t="s">
        <v>1883</v>
      </c>
    </row>
    <row r="1429" spans="1:11" ht="15" x14ac:dyDescent="0.2">
      <c r="A1429" s="1">
        <v>20200029</v>
      </c>
      <c r="B1429" s="426" t="s">
        <v>389</v>
      </c>
      <c r="C1429" s="427">
        <v>10301400075</v>
      </c>
      <c r="D1429" s="427" t="s">
        <v>390</v>
      </c>
      <c r="E1429" s="428">
        <v>82777.78</v>
      </c>
      <c r="F1429" s="429">
        <v>43874.693043981482</v>
      </c>
      <c r="G1429" s="433">
        <v>2020</v>
      </c>
      <c r="H1429" s="432" t="s">
        <v>1881</v>
      </c>
      <c r="I1429" s="426" t="s">
        <v>1882</v>
      </c>
      <c r="J1429" s="426" t="s">
        <v>1882</v>
      </c>
      <c r="K1429" s="426" t="s">
        <v>1883</v>
      </c>
    </row>
    <row r="1430" spans="1:11" ht="15" x14ac:dyDescent="0.2">
      <c r="A1430" s="1">
        <v>20200030</v>
      </c>
      <c r="B1430" s="426" t="s">
        <v>1687</v>
      </c>
      <c r="C1430" s="427" t="s">
        <v>1688</v>
      </c>
      <c r="D1430" s="427" t="s">
        <v>1689</v>
      </c>
      <c r="E1430" s="428">
        <v>121926.81</v>
      </c>
      <c r="F1430" s="429">
        <v>43910</v>
      </c>
      <c r="G1430" s="433">
        <v>2020</v>
      </c>
      <c r="H1430" s="432" t="s">
        <v>1926</v>
      </c>
      <c r="I1430" s="426" t="s">
        <v>1927</v>
      </c>
      <c r="J1430" s="426" t="s">
        <v>1927</v>
      </c>
      <c r="K1430" s="426" t="s">
        <v>1928</v>
      </c>
    </row>
    <row r="1431" spans="1:11" ht="15" x14ac:dyDescent="0.2">
      <c r="A1431" s="1">
        <v>20200031</v>
      </c>
      <c r="B1431" s="426" t="s">
        <v>313</v>
      </c>
      <c r="C1431" s="427">
        <v>7029809450010</v>
      </c>
      <c r="D1431" s="427" t="s">
        <v>314</v>
      </c>
      <c r="E1431" s="428">
        <v>286662.13</v>
      </c>
      <c r="F1431" s="429">
        <v>43865.714768518519</v>
      </c>
      <c r="G1431" s="433">
        <v>2020</v>
      </c>
      <c r="H1431" s="432" t="s">
        <v>1867</v>
      </c>
      <c r="I1431" s="426" t="s">
        <v>1868</v>
      </c>
      <c r="J1431" s="426" t="s">
        <v>1868</v>
      </c>
      <c r="K1431" s="426" t="s">
        <v>1869</v>
      </c>
    </row>
    <row r="1432" spans="1:11" ht="15" x14ac:dyDescent="0.2">
      <c r="A1432" s="1">
        <v>20200032</v>
      </c>
      <c r="B1432" s="426" t="s">
        <v>313</v>
      </c>
      <c r="C1432" s="427">
        <v>7029809450010</v>
      </c>
      <c r="D1432" s="427" t="s">
        <v>314</v>
      </c>
      <c r="E1432" s="428">
        <v>200675.93</v>
      </c>
      <c r="F1432" s="429">
        <v>43874.698935185188</v>
      </c>
      <c r="G1432" s="433">
        <v>2020</v>
      </c>
      <c r="H1432" s="432" t="s">
        <v>1884</v>
      </c>
      <c r="I1432" s="426" t="s">
        <v>1885</v>
      </c>
      <c r="J1432" s="426" t="s">
        <v>1885</v>
      </c>
      <c r="K1432" s="426" t="s">
        <v>1869</v>
      </c>
    </row>
    <row r="1433" spans="1:11" ht="15" x14ac:dyDescent="0.2">
      <c r="A1433" s="1">
        <v>20200033</v>
      </c>
      <c r="B1433" s="426" t="s">
        <v>389</v>
      </c>
      <c r="C1433" s="427">
        <v>10301400075</v>
      </c>
      <c r="D1433" s="427" t="s">
        <v>390</v>
      </c>
      <c r="E1433" s="428">
        <v>98888.88</v>
      </c>
      <c r="F1433" s="429">
        <v>43874.698680555557</v>
      </c>
      <c r="G1433" s="433">
        <v>2020</v>
      </c>
      <c r="H1433" s="432" t="s">
        <v>1884</v>
      </c>
      <c r="I1433" s="426" t="s">
        <v>1885</v>
      </c>
      <c r="J1433" s="426" t="s">
        <v>1885</v>
      </c>
      <c r="K1433" s="426" t="s">
        <v>1869</v>
      </c>
    </row>
    <row r="1434" spans="1:11" ht="15" x14ac:dyDescent="0.2">
      <c r="A1434" s="1">
        <v>20200034</v>
      </c>
      <c r="B1434" s="426" t="s">
        <v>1895</v>
      </c>
      <c r="C1434" s="427">
        <v>2861615980032</v>
      </c>
      <c r="D1434" s="427" t="s">
        <v>1896</v>
      </c>
      <c r="E1434" s="428">
        <v>2000</v>
      </c>
      <c r="F1434" s="429">
        <v>43874.720057870371</v>
      </c>
      <c r="G1434" s="433">
        <v>2020</v>
      </c>
      <c r="H1434" s="432" t="s">
        <v>1888</v>
      </c>
      <c r="I1434" s="426" t="s">
        <v>1889</v>
      </c>
      <c r="J1434" s="426" t="s">
        <v>1889</v>
      </c>
      <c r="K1434" s="426" t="s">
        <v>1890</v>
      </c>
    </row>
    <row r="1435" spans="1:11" ht="15" x14ac:dyDescent="0.2">
      <c r="A1435" s="1">
        <v>20200035</v>
      </c>
      <c r="B1435" s="426" t="s">
        <v>1906</v>
      </c>
      <c r="C1435" s="427" t="s">
        <v>1907</v>
      </c>
      <c r="D1435" s="427" t="s">
        <v>1908</v>
      </c>
      <c r="E1435" s="428">
        <v>208123.44</v>
      </c>
      <c r="F1435" s="429">
        <v>43881</v>
      </c>
      <c r="G1435" s="433">
        <v>2020</v>
      </c>
      <c r="H1435" s="432" t="s">
        <v>1909</v>
      </c>
      <c r="I1435" s="426" t="s">
        <v>1910</v>
      </c>
      <c r="J1435" s="426" t="s">
        <v>1910</v>
      </c>
      <c r="K1435" s="426" t="s">
        <v>1305</v>
      </c>
    </row>
    <row r="1436" spans="1:11" ht="15" x14ac:dyDescent="0.2">
      <c r="A1436" s="1">
        <v>20200036</v>
      </c>
      <c r="B1436" s="426" t="s">
        <v>1900</v>
      </c>
      <c r="C1436" s="427">
        <v>4810215570027</v>
      </c>
      <c r="D1436" s="427" t="s">
        <v>1901</v>
      </c>
      <c r="E1436" s="428">
        <v>10000</v>
      </c>
      <c r="F1436" s="429">
        <v>43879.680254629631</v>
      </c>
      <c r="G1436" s="433">
        <v>2020</v>
      </c>
      <c r="H1436" s="432" t="s">
        <v>1888</v>
      </c>
      <c r="I1436" s="426" t="s">
        <v>1889</v>
      </c>
      <c r="J1436" s="426" t="s">
        <v>1889</v>
      </c>
      <c r="K1436" s="426" t="s">
        <v>1890</v>
      </c>
    </row>
    <row r="1437" spans="1:11" ht="15" x14ac:dyDescent="0.2">
      <c r="A1437" s="1">
        <v>20200037</v>
      </c>
      <c r="B1437" s="426" t="s">
        <v>1113</v>
      </c>
      <c r="C1437" s="427" t="s">
        <v>1918</v>
      </c>
      <c r="D1437" s="427" t="s">
        <v>1114</v>
      </c>
      <c r="E1437" s="428">
        <v>74500</v>
      </c>
      <c r="F1437" s="429">
        <v>43900</v>
      </c>
      <c r="G1437" s="433">
        <v>2020</v>
      </c>
      <c r="H1437" s="432" t="s">
        <v>1919</v>
      </c>
      <c r="I1437" s="426" t="s">
        <v>1920</v>
      </c>
      <c r="J1437" s="426" t="s">
        <v>1920</v>
      </c>
      <c r="K1437" s="426" t="s">
        <v>1921</v>
      </c>
    </row>
    <row r="1438" spans="1:11" ht="30" x14ac:dyDescent="0.2">
      <c r="A1438" s="1">
        <v>20200039</v>
      </c>
      <c r="B1438" s="426" t="s">
        <v>233</v>
      </c>
      <c r="C1438" s="427">
        <v>620020221486</v>
      </c>
      <c r="D1438" s="427" t="s">
        <v>234</v>
      </c>
      <c r="E1438" s="428">
        <v>150000</v>
      </c>
      <c r="F1438" s="429">
        <v>43879.68408564815</v>
      </c>
      <c r="G1438" s="433">
        <v>2020</v>
      </c>
      <c r="H1438" s="432" t="s">
        <v>1902</v>
      </c>
      <c r="I1438" s="426" t="s">
        <v>1903</v>
      </c>
      <c r="J1438" s="426" t="s">
        <v>1903</v>
      </c>
      <c r="K1438" s="426" t="s">
        <v>371</v>
      </c>
    </row>
    <row r="1439" spans="1:11" ht="30" x14ac:dyDescent="0.2">
      <c r="A1439" s="1">
        <v>20200041</v>
      </c>
      <c r="B1439" s="426" t="s">
        <v>1272</v>
      </c>
      <c r="C1439" s="427">
        <v>3130754800229</v>
      </c>
      <c r="D1439" s="427" t="s">
        <v>1273</v>
      </c>
      <c r="E1439" s="428">
        <v>20425.400000000001</v>
      </c>
      <c r="F1439" s="429">
        <v>43895</v>
      </c>
      <c r="G1439" s="433">
        <v>2020</v>
      </c>
      <c r="H1439" s="432" t="s">
        <v>1722</v>
      </c>
      <c r="I1439" s="426" t="s">
        <v>1723</v>
      </c>
      <c r="J1439" s="426" t="s">
        <v>1723</v>
      </c>
      <c r="K1439" s="426" t="s">
        <v>60</v>
      </c>
    </row>
    <row r="1440" spans="1:11" ht="15" x14ac:dyDescent="0.2">
      <c r="A1440" s="1">
        <v>20200042</v>
      </c>
      <c r="B1440" s="426" t="s">
        <v>13</v>
      </c>
      <c r="C1440" s="427">
        <v>3620940071372</v>
      </c>
      <c r="D1440" s="427" t="s">
        <v>14</v>
      </c>
      <c r="E1440" s="428">
        <v>200000</v>
      </c>
      <c r="F1440" s="429">
        <v>43895</v>
      </c>
      <c r="G1440" s="433">
        <v>2020</v>
      </c>
      <c r="H1440" s="432" t="s">
        <v>1914</v>
      </c>
      <c r="I1440" s="426" t="s">
        <v>1915</v>
      </c>
      <c r="J1440" s="426" t="s">
        <v>1915</v>
      </c>
      <c r="K1440" s="426" t="s">
        <v>1576</v>
      </c>
    </row>
    <row r="1441" spans="1:11" ht="15" x14ac:dyDescent="0.2">
      <c r="A1441" s="1">
        <v>20200043</v>
      </c>
      <c r="B1441" s="426" t="s">
        <v>1940</v>
      </c>
      <c r="C1441" s="427">
        <v>4937179710000</v>
      </c>
      <c r="D1441" s="427" t="s">
        <v>1941</v>
      </c>
      <c r="E1441" s="428">
        <v>68200</v>
      </c>
      <c r="F1441" s="429">
        <v>43992</v>
      </c>
      <c r="G1441" s="433">
        <v>2020</v>
      </c>
      <c r="H1441" s="432" t="s">
        <v>1902</v>
      </c>
      <c r="I1441" s="426" t="s">
        <v>1903</v>
      </c>
      <c r="J1441" s="426" t="s">
        <v>1903</v>
      </c>
      <c r="K1441" s="426" t="s">
        <v>371</v>
      </c>
    </row>
    <row r="1442" spans="1:11" ht="15" x14ac:dyDescent="0.2">
      <c r="A1442" s="1">
        <v>20200044</v>
      </c>
      <c r="B1442" s="426" t="s">
        <v>13</v>
      </c>
      <c r="C1442" s="427">
        <v>3620940071372</v>
      </c>
      <c r="D1442" s="427" t="s">
        <v>14</v>
      </c>
      <c r="E1442" s="428">
        <v>188000</v>
      </c>
      <c r="F1442" s="429">
        <v>43910</v>
      </c>
      <c r="G1442" s="433">
        <v>2020</v>
      </c>
      <c r="H1442" s="432" t="s">
        <v>1929</v>
      </c>
      <c r="I1442" s="426" t="s">
        <v>1930</v>
      </c>
      <c r="J1442" s="426" t="s">
        <v>1930</v>
      </c>
      <c r="K1442" s="426" t="s">
        <v>24</v>
      </c>
    </row>
    <row r="1443" spans="1:11" ht="15" x14ac:dyDescent="0.2">
      <c r="A1443" s="1">
        <v>20200046</v>
      </c>
      <c r="B1443" s="426" t="s">
        <v>389</v>
      </c>
      <c r="C1443" s="427">
        <v>10301400075</v>
      </c>
      <c r="D1443" s="427" t="s">
        <v>390</v>
      </c>
      <c r="E1443" s="428">
        <v>265341.15000000002</v>
      </c>
      <c r="F1443" s="429">
        <v>43986</v>
      </c>
      <c r="G1443" s="433">
        <v>2020</v>
      </c>
      <c r="H1443" s="432" t="s">
        <v>1938</v>
      </c>
      <c r="I1443" s="426" t="s">
        <v>1939</v>
      </c>
      <c r="J1443" s="426" t="s">
        <v>1939</v>
      </c>
      <c r="K1443" s="426" t="s">
        <v>750</v>
      </c>
    </row>
    <row r="1444" spans="1:11" ht="30" x14ac:dyDescent="0.2">
      <c r="A1444" s="1">
        <v>20200047</v>
      </c>
      <c r="B1444" s="426" t="s">
        <v>488</v>
      </c>
      <c r="C1444" s="427">
        <v>625088320085</v>
      </c>
      <c r="D1444" s="427" t="s">
        <v>489</v>
      </c>
      <c r="E1444" s="428">
        <v>192416.86</v>
      </c>
      <c r="F1444" s="429">
        <v>43895</v>
      </c>
      <c r="G1444" s="433">
        <v>2020</v>
      </c>
      <c r="H1444" s="432" t="s">
        <v>1916</v>
      </c>
      <c r="I1444" s="426" t="s">
        <v>1917</v>
      </c>
      <c r="J1444" s="426" t="s">
        <v>1917</v>
      </c>
      <c r="K1444" s="426" t="s">
        <v>1913</v>
      </c>
    </row>
    <row r="1445" spans="1:11" ht="15" x14ac:dyDescent="0.2">
      <c r="A1445" s="1">
        <v>20200048</v>
      </c>
      <c r="B1445" s="426" t="s">
        <v>1922</v>
      </c>
      <c r="C1445" s="427">
        <v>10749030054</v>
      </c>
      <c r="D1445" s="427" t="s">
        <v>1923</v>
      </c>
      <c r="E1445" s="428">
        <v>32000</v>
      </c>
      <c r="F1445" s="429">
        <v>43900</v>
      </c>
      <c r="G1445" s="433">
        <v>2020</v>
      </c>
      <c r="H1445" s="432" t="s">
        <v>1924</v>
      </c>
      <c r="I1445" s="426" t="s">
        <v>1925</v>
      </c>
      <c r="J1445" s="426" t="s">
        <v>1925</v>
      </c>
      <c r="K1445" s="426" t="s">
        <v>580</v>
      </c>
    </row>
    <row r="1446" spans="1:11" ht="15" x14ac:dyDescent="0.2">
      <c r="A1446" s="1">
        <v>20200049</v>
      </c>
      <c r="B1446" s="426" t="s">
        <v>618</v>
      </c>
      <c r="C1446" s="427" t="s">
        <v>1745</v>
      </c>
      <c r="D1446" s="427" t="s">
        <v>619</v>
      </c>
      <c r="E1446" s="428">
        <v>49999.999999999993</v>
      </c>
      <c r="F1446" s="429">
        <v>43910</v>
      </c>
      <c r="G1446" s="433">
        <v>2020</v>
      </c>
      <c r="H1446" s="432" t="s">
        <v>1722</v>
      </c>
      <c r="I1446" s="426" t="s">
        <v>1723</v>
      </c>
      <c r="J1446" s="426" t="s">
        <v>1723</v>
      </c>
      <c r="K1446" s="426" t="s">
        <v>60</v>
      </c>
    </row>
    <row r="1447" spans="1:11" ht="15" x14ac:dyDescent="0.2">
      <c r="A1447" s="1">
        <v>20200050</v>
      </c>
      <c r="B1447" s="426" t="s">
        <v>297</v>
      </c>
      <c r="C1447" s="427" t="s">
        <v>1752</v>
      </c>
      <c r="D1447" s="427" t="s">
        <v>1931</v>
      </c>
      <c r="E1447" s="428">
        <v>80000</v>
      </c>
      <c r="F1447" s="429">
        <v>43922</v>
      </c>
      <c r="G1447" s="433">
        <v>2020</v>
      </c>
      <c r="H1447" s="432" t="s">
        <v>1924</v>
      </c>
      <c r="I1447" s="426" t="s">
        <v>1925</v>
      </c>
      <c r="J1447" s="426" t="s">
        <v>1925</v>
      </c>
      <c r="K1447" s="426" t="s">
        <v>580</v>
      </c>
    </row>
    <row r="1448" spans="1:11" ht="15" x14ac:dyDescent="0.2">
      <c r="A1448" s="1">
        <v>20200055</v>
      </c>
      <c r="B1448" s="426" t="s">
        <v>13</v>
      </c>
      <c r="C1448" s="427">
        <v>3670940070333</v>
      </c>
      <c r="D1448" s="427" t="s">
        <v>54</v>
      </c>
      <c r="E1448" s="428">
        <v>70000</v>
      </c>
      <c r="F1448" s="429">
        <v>43992</v>
      </c>
      <c r="G1448" s="433">
        <v>2020</v>
      </c>
      <c r="H1448" s="432" t="s">
        <v>1942</v>
      </c>
      <c r="I1448" s="426" t="s">
        <v>1943</v>
      </c>
      <c r="J1448" s="426" t="s">
        <v>1943</v>
      </c>
      <c r="K1448" s="426" t="s">
        <v>259</v>
      </c>
    </row>
    <row r="1449" spans="1:11" ht="15" x14ac:dyDescent="0.2">
      <c r="A1449" s="1">
        <v>20200056</v>
      </c>
      <c r="B1449" s="426" t="s">
        <v>13</v>
      </c>
      <c r="C1449" s="427">
        <v>620940070986</v>
      </c>
      <c r="D1449" s="427" t="s">
        <v>20</v>
      </c>
      <c r="E1449" s="428">
        <v>30000</v>
      </c>
      <c r="F1449" s="429">
        <v>43992</v>
      </c>
      <c r="G1449" s="433">
        <v>2020</v>
      </c>
      <c r="H1449" s="432" t="s">
        <v>1942</v>
      </c>
      <c r="I1449" s="426" t="s">
        <v>1943</v>
      </c>
      <c r="J1449" s="426" t="s">
        <v>1943</v>
      </c>
      <c r="K1449" s="426" t="s">
        <v>259</v>
      </c>
    </row>
    <row r="1450" spans="1:11" ht="15" x14ac:dyDescent="0.2">
      <c r="A1450" s="1">
        <v>20200057</v>
      </c>
      <c r="B1450" s="426" t="s">
        <v>290</v>
      </c>
      <c r="C1450" s="427">
        <v>4930732000028</v>
      </c>
      <c r="D1450" s="427" t="s">
        <v>291</v>
      </c>
      <c r="E1450" s="428">
        <v>157005.56</v>
      </c>
      <c r="F1450" s="429">
        <v>43963</v>
      </c>
      <c r="G1450" s="433">
        <v>2020</v>
      </c>
      <c r="H1450" s="432" t="s">
        <v>1616</v>
      </c>
      <c r="I1450" s="426" t="s">
        <v>1617</v>
      </c>
      <c r="J1450" s="426" t="s">
        <v>1617</v>
      </c>
      <c r="K1450" s="426" t="s">
        <v>1202</v>
      </c>
    </row>
    <row r="1451" spans="1:11" ht="15" x14ac:dyDescent="0.2">
      <c r="A1451" s="1">
        <v>20200059</v>
      </c>
      <c r="B1451" s="426" t="s">
        <v>1279</v>
      </c>
      <c r="C1451" s="427" t="s">
        <v>1932</v>
      </c>
      <c r="D1451" s="427" t="s">
        <v>1421</v>
      </c>
      <c r="E1451" s="428">
        <v>5280</v>
      </c>
      <c r="F1451" s="429">
        <v>43972</v>
      </c>
      <c r="G1451" s="433">
        <v>2020</v>
      </c>
      <c r="H1451" s="432" t="s">
        <v>1933</v>
      </c>
      <c r="I1451" s="426" t="s">
        <v>1934</v>
      </c>
      <c r="J1451" s="426" t="s">
        <v>1934</v>
      </c>
      <c r="K1451" s="426" t="s">
        <v>1407</v>
      </c>
    </row>
    <row r="1452" spans="1:11" ht="15" x14ac:dyDescent="0.2">
      <c r="A1452" s="1">
        <v>20200060</v>
      </c>
      <c r="B1452" s="426" t="s">
        <v>1279</v>
      </c>
      <c r="C1452" s="427" t="s">
        <v>1935</v>
      </c>
      <c r="D1452" s="427" t="s">
        <v>1423</v>
      </c>
      <c r="E1452" s="428">
        <v>1800</v>
      </c>
      <c r="F1452" s="429">
        <v>43972</v>
      </c>
      <c r="G1452" s="433">
        <v>2020</v>
      </c>
      <c r="H1452" s="432" t="s">
        <v>1933</v>
      </c>
      <c r="I1452" s="426" t="s">
        <v>1934</v>
      </c>
      <c r="J1452" s="426" t="s">
        <v>1934</v>
      </c>
      <c r="K1452" s="426" t="s">
        <v>1407</v>
      </c>
    </row>
    <row r="1453" spans="1:11" ht="15" x14ac:dyDescent="0.2">
      <c r="A1453" s="1">
        <v>20200061</v>
      </c>
      <c r="B1453" s="426" t="s">
        <v>1279</v>
      </c>
      <c r="C1453" s="427" t="s">
        <v>1936</v>
      </c>
      <c r="D1453" s="427" t="s">
        <v>1424</v>
      </c>
      <c r="E1453" s="428">
        <v>16200</v>
      </c>
      <c r="F1453" s="429">
        <v>43972</v>
      </c>
      <c r="G1453" s="433">
        <v>2020</v>
      </c>
      <c r="H1453" s="432" t="s">
        <v>1933</v>
      </c>
      <c r="I1453" s="426" t="s">
        <v>1934</v>
      </c>
      <c r="J1453" s="426" t="s">
        <v>1934</v>
      </c>
      <c r="K1453" s="426" t="s">
        <v>1407</v>
      </c>
    </row>
    <row r="1454" spans="1:11" ht="15" x14ac:dyDescent="0.2">
      <c r="A1454" s="1">
        <v>20200062</v>
      </c>
      <c r="B1454" s="426" t="s">
        <v>1279</v>
      </c>
      <c r="C1454" s="427" t="s">
        <v>1937</v>
      </c>
      <c r="D1454" s="427" t="s">
        <v>1425</v>
      </c>
      <c r="E1454" s="428">
        <v>11400</v>
      </c>
      <c r="F1454" s="429">
        <v>43972</v>
      </c>
      <c r="G1454" s="433">
        <v>2020</v>
      </c>
      <c r="H1454" s="432" t="s">
        <v>1933</v>
      </c>
      <c r="I1454" s="426" t="s">
        <v>1934</v>
      </c>
      <c r="J1454" s="426" t="s">
        <v>1934</v>
      </c>
      <c r="K1454" s="426" t="s">
        <v>1407</v>
      </c>
    </row>
    <row r="1455" spans="1:11" ht="60" x14ac:dyDescent="0.2">
      <c r="A1455" s="1">
        <v>20200063</v>
      </c>
      <c r="B1455" s="426" t="s">
        <v>1058</v>
      </c>
      <c r="C1455" s="427">
        <v>623221360087</v>
      </c>
      <c r="D1455" s="427" t="s">
        <v>40</v>
      </c>
      <c r="E1455" s="428">
        <v>91206</v>
      </c>
      <c r="F1455" s="429">
        <v>43963</v>
      </c>
      <c r="G1455" s="433">
        <v>2020</v>
      </c>
      <c r="H1455" s="432" t="s">
        <v>1684</v>
      </c>
      <c r="I1455" s="426" t="s">
        <v>1685</v>
      </c>
      <c r="J1455" s="426" t="s">
        <v>1685</v>
      </c>
      <c r="K1455" s="426" t="s">
        <v>359</v>
      </c>
    </row>
    <row r="1456" spans="1:11" ht="15" x14ac:dyDescent="0.2">
      <c r="A1456" s="1">
        <v>20200066</v>
      </c>
      <c r="B1456" s="426" t="s">
        <v>33</v>
      </c>
      <c r="C1456" s="427">
        <v>620000510083</v>
      </c>
      <c r="D1456" s="427" t="s">
        <v>35</v>
      </c>
      <c r="E1456" s="428">
        <v>264268.56</v>
      </c>
      <c r="F1456" s="429">
        <v>44006</v>
      </c>
      <c r="G1456" s="433">
        <v>2020</v>
      </c>
      <c r="H1456" s="432" t="s">
        <v>1946</v>
      </c>
      <c r="I1456" s="426" t="s">
        <v>1947</v>
      </c>
      <c r="J1456" s="426" t="s">
        <v>1947</v>
      </c>
      <c r="K1456" s="426" t="s">
        <v>24</v>
      </c>
    </row>
    <row r="1457" spans="1:11" ht="45" x14ac:dyDescent="0.2">
      <c r="A1457" s="1">
        <v>20200067</v>
      </c>
      <c r="B1457" s="426" t="s">
        <v>13</v>
      </c>
      <c r="C1457" s="427">
        <v>3670940070333</v>
      </c>
      <c r="D1457" s="427" t="s">
        <v>54</v>
      </c>
      <c r="E1457" s="428">
        <v>33000</v>
      </c>
      <c r="F1457" s="429">
        <v>44006</v>
      </c>
      <c r="G1457" s="433">
        <v>2020</v>
      </c>
      <c r="H1457" s="432" t="s">
        <v>1944</v>
      </c>
      <c r="I1457" s="426" t="s">
        <v>1945</v>
      </c>
      <c r="J1457" s="426" t="s">
        <v>1945</v>
      </c>
      <c r="K1457" s="426" t="s">
        <v>1174</v>
      </c>
    </row>
    <row r="1458" spans="1:11" ht="45" x14ac:dyDescent="0.2">
      <c r="A1458" s="1">
        <v>20200068</v>
      </c>
      <c r="B1458" s="426" t="s">
        <v>13</v>
      </c>
      <c r="C1458" s="427">
        <v>620940070986</v>
      </c>
      <c r="D1458" s="427" t="s">
        <v>20</v>
      </c>
      <c r="E1458" s="428">
        <v>17000</v>
      </c>
      <c r="F1458" s="429">
        <v>44006</v>
      </c>
      <c r="G1458" s="433">
        <v>2020</v>
      </c>
      <c r="H1458" s="432" t="s">
        <v>1944</v>
      </c>
      <c r="I1458" s="426" t="s">
        <v>1945</v>
      </c>
      <c r="J1458" s="426" t="s">
        <v>1945</v>
      </c>
      <c r="K1458" s="426" t="s">
        <v>1174</v>
      </c>
    </row>
    <row r="1459" spans="1:11" ht="45" x14ac:dyDescent="0.2">
      <c r="A1459" s="1">
        <v>20200069</v>
      </c>
      <c r="B1459" s="426" t="s">
        <v>13</v>
      </c>
      <c r="C1459" s="427">
        <v>3620940071372</v>
      </c>
      <c r="D1459" s="427" t="s">
        <v>14</v>
      </c>
      <c r="E1459" s="428">
        <v>150000</v>
      </c>
      <c r="F1459" s="429">
        <v>44006</v>
      </c>
      <c r="G1459" s="433">
        <v>2020</v>
      </c>
      <c r="H1459" s="432" t="s">
        <v>1944</v>
      </c>
      <c r="I1459" s="426" t="s">
        <v>1945</v>
      </c>
      <c r="J1459" s="426" t="s">
        <v>1945</v>
      </c>
      <c r="K1459" s="426" t="s">
        <v>1174</v>
      </c>
    </row>
    <row r="1460" spans="1:11" ht="15" x14ac:dyDescent="0.2">
      <c r="A1460" s="1">
        <v>20200070</v>
      </c>
      <c r="B1460" s="426" t="s">
        <v>778</v>
      </c>
      <c r="C1460" s="427">
        <v>1668120300056</v>
      </c>
      <c r="D1460" s="427" t="s">
        <v>779</v>
      </c>
      <c r="E1460" s="428">
        <v>75000</v>
      </c>
      <c r="F1460" s="429">
        <v>44047</v>
      </c>
      <c r="G1460" s="433">
        <v>2020</v>
      </c>
      <c r="H1460" s="432" t="s">
        <v>1966</v>
      </c>
      <c r="I1460" s="426" t="s">
        <v>478</v>
      </c>
      <c r="J1460" s="426" t="s">
        <v>478</v>
      </c>
      <c r="K1460" s="426" t="s">
        <v>202</v>
      </c>
    </row>
    <row r="1461" spans="1:11" ht="15" x14ac:dyDescent="0.2">
      <c r="A1461" s="1">
        <v>20200071</v>
      </c>
      <c r="B1461" s="426" t="s">
        <v>751</v>
      </c>
      <c r="C1461" s="427">
        <v>2231523811421</v>
      </c>
      <c r="D1461" s="427" t="s">
        <v>767</v>
      </c>
      <c r="E1461" s="428">
        <v>5000</v>
      </c>
      <c r="F1461" s="429">
        <v>44032</v>
      </c>
      <c r="G1461" s="433">
        <v>2020</v>
      </c>
      <c r="H1461" s="432" t="s">
        <v>1902</v>
      </c>
      <c r="I1461" s="426" t="s">
        <v>1903</v>
      </c>
      <c r="J1461" s="426" t="s">
        <v>1903</v>
      </c>
      <c r="K1461" s="426" t="s">
        <v>371</v>
      </c>
    </row>
    <row r="1462" spans="1:11" ht="15" x14ac:dyDescent="0.2">
      <c r="A1462" s="1">
        <v>20200072</v>
      </c>
      <c r="B1462" s="426" t="s">
        <v>751</v>
      </c>
      <c r="C1462" s="427">
        <v>2231523811596</v>
      </c>
      <c r="D1462" s="427" t="s">
        <v>766</v>
      </c>
      <c r="E1462" s="428">
        <v>5000</v>
      </c>
      <c r="F1462" s="429">
        <v>44032</v>
      </c>
      <c r="G1462" s="433">
        <v>2020</v>
      </c>
      <c r="H1462" s="432" t="s">
        <v>1902</v>
      </c>
      <c r="I1462" s="426" t="s">
        <v>1903</v>
      </c>
      <c r="J1462" s="426" t="s">
        <v>1903</v>
      </c>
      <c r="K1462" s="426" t="s">
        <v>371</v>
      </c>
    </row>
    <row r="1463" spans="1:11" ht="15" x14ac:dyDescent="0.2">
      <c r="A1463" s="1">
        <v>20200073</v>
      </c>
      <c r="B1463" s="426" t="s">
        <v>751</v>
      </c>
      <c r="C1463" s="427">
        <v>2231523811758</v>
      </c>
      <c r="D1463" s="427" t="s">
        <v>764</v>
      </c>
      <c r="E1463" s="428">
        <v>5000</v>
      </c>
      <c r="F1463" s="429">
        <v>44032</v>
      </c>
      <c r="G1463" s="433">
        <v>2020</v>
      </c>
      <c r="H1463" s="432" t="s">
        <v>1902</v>
      </c>
      <c r="I1463" s="426" t="s">
        <v>1903</v>
      </c>
      <c r="J1463" s="426" t="s">
        <v>1903</v>
      </c>
      <c r="K1463" s="426" t="s">
        <v>371</v>
      </c>
    </row>
    <row r="1464" spans="1:11" ht="15" x14ac:dyDescent="0.2">
      <c r="A1464" s="1">
        <v>20200074</v>
      </c>
      <c r="B1464" s="426" t="s">
        <v>1948</v>
      </c>
      <c r="C1464" s="427" t="s">
        <v>1949</v>
      </c>
      <c r="D1464" s="427" t="s">
        <v>1950</v>
      </c>
      <c r="E1464" s="428">
        <v>5000</v>
      </c>
      <c r="F1464" s="429">
        <v>44032</v>
      </c>
      <c r="G1464" s="433">
        <v>2020</v>
      </c>
      <c r="H1464" s="432" t="s">
        <v>1902</v>
      </c>
      <c r="I1464" s="426" t="s">
        <v>1903</v>
      </c>
      <c r="J1464" s="426" t="s">
        <v>1903</v>
      </c>
      <c r="K1464" s="426" t="s">
        <v>371</v>
      </c>
    </row>
    <row r="1465" spans="1:11" ht="15" x14ac:dyDescent="0.2">
      <c r="A1465" s="1">
        <v>20200075</v>
      </c>
      <c r="B1465" s="426" t="s">
        <v>751</v>
      </c>
      <c r="C1465" s="427">
        <v>2231523811910</v>
      </c>
      <c r="D1465" s="427" t="s">
        <v>752</v>
      </c>
      <c r="E1465" s="428">
        <v>5000</v>
      </c>
      <c r="F1465" s="429">
        <v>44032</v>
      </c>
      <c r="G1465" s="433">
        <v>2020</v>
      </c>
      <c r="H1465" s="432" t="s">
        <v>1902</v>
      </c>
      <c r="I1465" s="426" t="s">
        <v>1903</v>
      </c>
      <c r="J1465" s="426" t="s">
        <v>1903</v>
      </c>
      <c r="K1465" s="426" t="s">
        <v>371</v>
      </c>
    </row>
    <row r="1466" spans="1:11" ht="15" x14ac:dyDescent="0.2">
      <c r="A1466" s="1">
        <v>20200076</v>
      </c>
      <c r="B1466" s="426" t="s">
        <v>751</v>
      </c>
      <c r="C1466" s="427">
        <v>2231523812096</v>
      </c>
      <c r="D1466" s="427" t="s">
        <v>761</v>
      </c>
      <c r="E1466" s="428">
        <v>5000</v>
      </c>
      <c r="F1466" s="429">
        <v>44032</v>
      </c>
      <c r="G1466" s="433">
        <v>2020</v>
      </c>
      <c r="H1466" s="432" t="s">
        <v>1902</v>
      </c>
      <c r="I1466" s="426" t="s">
        <v>1903</v>
      </c>
      <c r="J1466" s="426" t="s">
        <v>1903</v>
      </c>
      <c r="K1466" s="426" t="s">
        <v>371</v>
      </c>
    </row>
    <row r="1467" spans="1:11" ht="15" x14ac:dyDescent="0.2">
      <c r="A1467" s="1">
        <v>20200077</v>
      </c>
      <c r="B1467" s="426" t="s">
        <v>751</v>
      </c>
      <c r="C1467" s="427">
        <v>2231523812177</v>
      </c>
      <c r="D1467" s="427" t="s">
        <v>763</v>
      </c>
      <c r="E1467" s="428">
        <v>5000</v>
      </c>
      <c r="F1467" s="429">
        <v>44032</v>
      </c>
      <c r="G1467" s="433">
        <v>2020</v>
      </c>
      <c r="H1467" s="432" t="s">
        <v>1902</v>
      </c>
      <c r="I1467" s="426" t="s">
        <v>1903</v>
      </c>
      <c r="J1467" s="426" t="s">
        <v>1903</v>
      </c>
      <c r="K1467" s="426" t="s">
        <v>371</v>
      </c>
    </row>
    <row r="1468" spans="1:11" ht="15" x14ac:dyDescent="0.2">
      <c r="A1468" s="1">
        <v>20200078</v>
      </c>
      <c r="B1468" s="426" t="s">
        <v>751</v>
      </c>
      <c r="C1468" s="427">
        <v>2231523812258</v>
      </c>
      <c r="D1468" s="427" t="s">
        <v>762</v>
      </c>
      <c r="E1468" s="428">
        <v>5000</v>
      </c>
      <c r="F1468" s="429">
        <v>44032</v>
      </c>
      <c r="G1468" s="433">
        <v>2020</v>
      </c>
      <c r="H1468" s="432" t="s">
        <v>1902</v>
      </c>
      <c r="I1468" s="426" t="s">
        <v>1903</v>
      </c>
      <c r="J1468" s="426" t="s">
        <v>1903</v>
      </c>
      <c r="K1468" s="426" t="s">
        <v>371</v>
      </c>
    </row>
    <row r="1469" spans="1:11" ht="15" x14ac:dyDescent="0.2">
      <c r="A1469" s="1">
        <v>20200079</v>
      </c>
      <c r="B1469" s="426" t="s">
        <v>751</v>
      </c>
      <c r="C1469" s="427">
        <v>2231523812339</v>
      </c>
      <c r="D1469" s="427" t="s">
        <v>755</v>
      </c>
      <c r="E1469" s="428">
        <v>5000</v>
      </c>
      <c r="F1469" s="429">
        <v>44032</v>
      </c>
      <c r="G1469" s="433">
        <v>2020</v>
      </c>
      <c r="H1469" s="432" t="s">
        <v>1902</v>
      </c>
      <c r="I1469" s="426" t="s">
        <v>1903</v>
      </c>
      <c r="J1469" s="426" t="s">
        <v>1903</v>
      </c>
      <c r="K1469" s="426" t="s">
        <v>371</v>
      </c>
    </row>
    <row r="1470" spans="1:11" ht="15" x14ac:dyDescent="0.2">
      <c r="A1470" s="1">
        <v>20200080</v>
      </c>
      <c r="B1470" s="426" t="s">
        <v>1948</v>
      </c>
      <c r="C1470" s="427" t="s">
        <v>1951</v>
      </c>
      <c r="D1470" s="427" t="s">
        <v>1952</v>
      </c>
      <c r="E1470" s="428">
        <v>5000</v>
      </c>
      <c r="F1470" s="429">
        <v>44032</v>
      </c>
      <c r="G1470" s="433">
        <v>2020</v>
      </c>
      <c r="H1470" s="432" t="s">
        <v>1902</v>
      </c>
      <c r="I1470" s="426" t="s">
        <v>1903</v>
      </c>
      <c r="J1470" s="426" t="s">
        <v>1903</v>
      </c>
      <c r="K1470" s="426" t="s">
        <v>371</v>
      </c>
    </row>
    <row r="1471" spans="1:11" ht="15" x14ac:dyDescent="0.2">
      <c r="A1471" s="1">
        <v>20200081</v>
      </c>
      <c r="B1471" s="426" t="s">
        <v>1948</v>
      </c>
      <c r="C1471" s="427" t="s">
        <v>1953</v>
      </c>
      <c r="D1471" s="427" t="s">
        <v>1954</v>
      </c>
      <c r="E1471" s="428">
        <v>5000</v>
      </c>
      <c r="F1471" s="429">
        <v>44032</v>
      </c>
      <c r="G1471" s="433">
        <v>2020</v>
      </c>
      <c r="H1471" s="432" t="s">
        <v>1902</v>
      </c>
      <c r="I1471" s="426" t="s">
        <v>1903</v>
      </c>
      <c r="J1471" s="426" t="s">
        <v>1903</v>
      </c>
      <c r="K1471" s="426" t="s">
        <v>371</v>
      </c>
    </row>
    <row r="1472" spans="1:11" ht="15" x14ac:dyDescent="0.2">
      <c r="A1472" s="1">
        <v>20200082</v>
      </c>
      <c r="B1472" s="426" t="s">
        <v>1955</v>
      </c>
      <c r="C1472" s="427" t="s">
        <v>1956</v>
      </c>
      <c r="D1472" s="427" t="s">
        <v>1957</v>
      </c>
      <c r="E1472" s="428">
        <v>5000</v>
      </c>
      <c r="F1472" s="429">
        <v>44032</v>
      </c>
      <c r="G1472" s="433">
        <v>2020</v>
      </c>
      <c r="H1472" s="432" t="s">
        <v>1902</v>
      </c>
      <c r="I1472" s="426" t="s">
        <v>1903</v>
      </c>
      <c r="J1472" s="426" t="s">
        <v>1903</v>
      </c>
      <c r="K1472" s="426" t="s">
        <v>371</v>
      </c>
    </row>
    <row r="1473" spans="1:11" ht="15" x14ac:dyDescent="0.2">
      <c r="A1473" s="1">
        <v>20200083</v>
      </c>
      <c r="B1473" s="426" t="s">
        <v>1948</v>
      </c>
      <c r="C1473" s="427" t="s">
        <v>1958</v>
      </c>
      <c r="D1473" s="427" t="s">
        <v>1959</v>
      </c>
      <c r="E1473" s="428">
        <v>5000</v>
      </c>
      <c r="F1473" s="429">
        <v>44032</v>
      </c>
      <c r="G1473" s="433">
        <v>2020</v>
      </c>
      <c r="H1473" s="432" t="s">
        <v>1902</v>
      </c>
      <c r="I1473" s="426" t="s">
        <v>1903</v>
      </c>
      <c r="J1473" s="426" t="s">
        <v>1903</v>
      </c>
      <c r="K1473" s="426" t="s">
        <v>371</v>
      </c>
    </row>
    <row r="1474" spans="1:11" ht="15" x14ac:dyDescent="0.2">
      <c r="A1474" s="1">
        <v>20200084</v>
      </c>
      <c r="B1474" s="426" t="s">
        <v>1948</v>
      </c>
      <c r="C1474" s="427" t="s">
        <v>1960</v>
      </c>
      <c r="D1474" s="427" t="s">
        <v>1961</v>
      </c>
      <c r="E1474" s="428">
        <v>5000</v>
      </c>
      <c r="F1474" s="429">
        <v>44032</v>
      </c>
      <c r="G1474" s="433">
        <v>2020</v>
      </c>
      <c r="H1474" s="432" t="s">
        <v>1902</v>
      </c>
      <c r="I1474" s="426" t="s">
        <v>1903</v>
      </c>
      <c r="J1474" s="426" t="s">
        <v>1903</v>
      </c>
      <c r="K1474" s="426" t="s">
        <v>371</v>
      </c>
    </row>
    <row r="1475" spans="1:11" ht="15" x14ac:dyDescent="0.2">
      <c r="A1475" s="1">
        <v>20200085</v>
      </c>
      <c r="B1475" s="426" t="s">
        <v>1948</v>
      </c>
      <c r="C1475" s="427" t="s">
        <v>1962</v>
      </c>
      <c r="D1475" s="427" t="s">
        <v>1963</v>
      </c>
      <c r="E1475" s="428">
        <v>5000</v>
      </c>
      <c r="F1475" s="429">
        <v>44032</v>
      </c>
      <c r="G1475" s="433">
        <v>2020</v>
      </c>
      <c r="H1475" s="432" t="s">
        <v>1902</v>
      </c>
      <c r="I1475" s="426" t="s">
        <v>1903</v>
      </c>
      <c r="J1475" s="426" t="s">
        <v>1903</v>
      </c>
      <c r="K1475" s="426" t="s">
        <v>371</v>
      </c>
    </row>
    <row r="1476" spans="1:11" ht="15" x14ac:dyDescent="0.2">
      <c r="A1476" s="1">
        <v>20200086</v>
      </c>
      <c r="B1476" s="426" t="s">
        <v>1948</v>
      </c>
      <c r="C1476" s="427" t="s">
        <v>1964</v>
      </c>
      <c r="D1476" s="427" t="s">
        <v>1965</v>
      </c>
      <c r="E1476" s="428">
        <v>5000</v>
      </c>
      <c r="F1476" s="429">
        <v>44032</v>
      </c>
      <c r="G1476" s="433">
        <v>2020</v>
      </c>
      <c r="H1476" s="432" t="s">
        <v>1902</v>
      </c>
      <c r="I1476" s="426" t="s">
        <v>1903</v>
      </c>
      <c r="J1476" s="426" t="s">
        <v>1903</v>
      </c>
      <c r="K1476" s="426" t="s">
        <v>371</v>
      </c>
    </row>
    <row r="1477" spans="1:11" ht="15" x14ac:dyDescent="0.2">
      <c r="A1477" s="1">
        <v>20200087</v>
      </c>
      <c r="B1477" s="426" t="s">
        <v>1967</v>
      </c>
      <c r="C1477" s="431" t="s">
        <v>1968</v>
      </c>
      <c r="D1477" s="427" t="s">
        <v>1969</v>
      </c>
      <c r="E1477" s="428">
        <v>120000</v>
      </c>
      <c r="F1477" s="429">
        <v>44048</v>
      </c>
      <c r="G1477" s="433">
        <v>2020</v>
      </c>
      <c r="H1477" s="432" t="s">
        <v>1970</v>
      </c>
      <c r="I1477" s="426" t="s">
        <v>1971</v>
      </c>
      <c r="J1477" s="426" t="s">
        <v>1971</v>
      </c>
      <c r="K1477" s="426" t="s">
        <v>1869</v>
      </c>
    </row>
    <row r="1478" spans="1:11" ht="15" x14ac:dyDescent="0.2">
      <c r="A1478" s="1">
        <v>20200089</v>
      </c>
      <c r="B1478" s="426" t="s">
        <v>1972</v>
      </c>
      <c r="C1478" s="431" t="s">
        <v>1984</v>
      </c>
      <c r="D1478" s="427" t="s">
        <v>1985</v>
      </c>
      <c r="E1478" s="428">
        <v>64117.05</v>
      </c>
      <c r="F1478" s="429">
        <v>44052</v>
      </c>
      <c r="G1478" s="433">
        <v>2020</v>
      </c>
      <c r="H1478" s="432" t="s">
        <v>1975</v>
      </c>
      <c r="I1478" s="426" t="s">
        <v>1976</v>
      </c>
      <c r="J1478" s="426" t="s">
        <v>1976</v>
      </c>
      <c r="K1478" s="426" t="s">
        <v>1555</v>
      </c>
    </row>
    <row r="1479" spans="1:11" ht="15" x14ac:dyDescent="0.2">
      <c r="A1479" s="1">
        <v>20200090</v>
      </c>
      <c r="B1479" s="426" t="s">
        <v>1972</v>
      </c>
      <c r="C1479" s="431" t="s">
        <v>1973</v>
      </c>
      <c r="D1479" s="427" t="s">
        <v>1974</v>
      </c>
      <c r="E1479" s="428">
        <v>138720.94</v>
      </c>
      <c r="F1479" s="429">
        <v>44049</v>
      </c>
      <c r="G1479" s="433">
        <v>2020</v>
      </c>
      <c r="H1479" s="432" t="s">
        <v>1975</v>
      </c>
      <c r="I1479" s="426" t="s">
        <v>1976</v>
      </c>
      <c r="J1479" s="426" t="s">
        <v>1976</v>
      </c>
      <c r="K1479" s="426" t="s">
        <v>1555</v>
      </c>
    </row>
    <row r="1480" spans="1:11" ht="15" x14ac:dyDescent="0.2">
      <c r="A1480" s="1">
        <v>20200097</v>
      </c>
      <c r="B1480" s="426" t="s">
        <v>1977</v>
      </c>
      <c r="C1480" s="431" t="s">
        <v>1978</v>
      </c>
      <c r="D1480" s="427" t="s">
        <v>1979</v>
      </c>
      <c r="E1480" s="428">
        <v>127769.8</v>
      </c>
      <c r="F1480" s="429">
        <v>44050</v>
      </c>
      <c r="G1480" s="433">
        <v>2020</v>
      </c>
      <c r="H1480" s="432" t="s">
        <v>1980</v>
      </c>
      <c r="I1480" s="426" t="s">
        <v>1981</v>
      </c>
      <c r="J1480" s="426" t="s">
        <v>1981</v>
      </c>
      <c r="K1480" s="426" t="s">
        <v>1382</v>
      </c>
    </row>
    <row r="1481" spans="1:11" ht="15" x14ac:dyDescent="0.2">
      <c r="A1481" s="1">
        <v>20200101</v>
      </c>
      <c r="B1481" s="426" t="s">
        <v>1877</v>
      </c>
      <c r="C1481" s="427">
        <v>1860128183872</v>
      </c>
      <c r="D1481" s="427" t="s">
        <v>1878</v>
      </c>
      <c r="E1481" s="428">
        <v>250707.55</v>
      </c>
      <c r="F1481" s="429">
        <v>44064</v>
      </c>
      <c r="G1481" s="433">
        <v>2020</v>
      </c>
      <c r="H1481" s="432" t="s">
        <v>1986</v>
      </c>
      <c r="I1481" s="426" t="s">
        <v>1987</v>
      </c>
      <c r="J1481" s="426" t="s">
        <v>1987</v>
      </c>
      <c r="K1481" s="426" t="s">
        <v>1988</v>
      </c>
    </row>
    <row r="1482" spans="1:11" ht="15" x14ac:dyDescent="0.2">
      <c r="A1482" s="1">
        <v>20200102</v>
      </c>
      <c r="B1482" s="426" t="s">
        <v>1877</v>
      </c>
      <c r="C1482" s="427">
        <v>1860128183872</v>
      </c>
      <c r="D1482" s="427" t="s">
        <v>1878</v>
      </c>
      <c r="E1482" s="428">
        <v>219224.85</v>
      </c>
      <c r="F1482" s="429">
        <v>44065</v>
      </c>
      <c r="G1482" s="433">
        <v>2020</v>
      </c>
      <c r="H1482" s="432" t="s">
        <v>1581</v>
      </c>
      <c r="I1482" s="426" t="s">
        <v>1582</v>
      </c>
      <c r="J1482" s="426" t="s">
        <v>1583</v>
      </c>
      <c r="K1482" s="426" t="s">
        <v>155</v>
      </c>
    </row>
    <row r="1483" spans="1:11" ht="15" x14ac:dyDescent="0.2">
      <c r="A1483" s="1">
        <v>20200103</v>
      </c>
      <c r="B1483" s="426" t="s">
        <v>1877</v>
      </c>
      <c r="C1483" s="427">
        <v>1860128183872</v>
      </c>
      <c r="D1483" s="427" t="s">
        <v>1878</v>
      </c>
      <c r="E1483" s="428">
        <v>169771.35</v>
      </c>
      <c r="F1483" s="429">
        <v>44051</v>
      </c>
      <c r="G1483" s="433">
        <v>2020</v>
      </c>
      <c r="H1483" s="432" t="s">
        <v>1982</v>
      </c>
      <c r="I1483" s="426" t="s">
        <v>1983</v>
      </c>
      <c r="J1483" s="426" t="s">
        <v>1983</v>
      </c>
      <c r="K1483" s="426" t="s">
        <v>1555</v>
      </c>
    </row>
    <row r="1484" spans="1:11" ht="30" x14ac:dyDescent="0.2">
      <c r="A1484" s="1">
        <v>20200104</v>
      </c>
      <c r="B1484" s="426" t="s">
        <v>13</v>
      </c>
      <c r="C1484" s="427">
        <v>3670940070333</v>
      </c>
      <c r="D1484" s="427" t="s">
        <v>54</v>
      </c>
      <c r="E1484" s="428">
        <v>130000</v>
      </c>
      <c r="F1484" s="429">
        <v>44066</v>
      </c>
      <c r="G1484" s="433">
        <v>2020</v>
      </c>
      <c r="H1484" s="432" t="s">
        <v>1989</v>
      </c>
      <c r="I1484" s="426" t="s">
        <v>1990</v>
      </c>
      <c r="J1484" s="426" t="s">
        <v>1990</v>
      </c>
      <c r="K1484" s="426" t="s">
        <v>175</v>
      </c>
    </row>
    <row r="1485" spans="1:11" ht="30" x14ac:dyDescent="0.2">
      <c r="A1485" s="1">
        <v>20200105</v>
      </c>
      <c r="B1485" s="426" t="s">
        <v>13</v>
      </c>
      <c r="C1485" s="427">
        <v>620940070986</v>
      </c>
      <c r="D1485" s="427" t="s">
        <v>20</v>
      </c>
      <c r="E1485" s="428">
        <v>10000</v>
      </c>
      <c r="F1485" s="429">
        <v>44067</v>
      </c>
      <c r="G1485" s="433">
        <v>2020</v>
      </c>
      <c r="H1485" s="432" t="s">
        <v>1989</v>
      </c>
      <c r="I1485" s="426" t="s">
        <v>1990</v>
      </c>
      <c r="J1485" s="426" t="s">
        <v>1990</v>
      </c>
      <c r="K1485" s="426" t="s">
        <v>175</v>
      </c>
    </row>
    <row r="1486" spans="1:11" ht="30" x14ac:dyDescent="0.2">
      <c r="A1486" s="1">
        <v>20200106</v>
      </c>
      <c r="B1486" s="426" t="s">
        <v>13</v>
      </c>
      <c r="C1486" s="427">
        <v>3620940071372</v>
      </c>
      <c r="D1486" s="427" t="s">
        <v>14</v>
      </c>
      <c r="E1486" s="428">
        <v>60000</v>
      </c>
      <c r="F1486" s="429">
        <v>44068</v>
      </c>
      <c r="G1486" s="433">
        <v>2020</v>
      </c>
      <c r="H1486" s="432" t="s">
        <v>1989</v>
      </c>
      <c r="I1486" s="426" t="s">
        <v>1990</v>
      </c>
      <c r="J1486" s="426" t="s">
        <v>1990</v>
      </c>
      <c r="K1486" s="426" t="s">
        <v>175</v>
      </c>
    </row>
    <row r="1487" spans="1:11" ht="15" x14ac:dyDescent="0.2">
      <c r="A1487" s="1">
        <v>20200107</v>
      </c>
      <c r="B1487" s="426" t="s">
        <v>1719</v>
      </c>
      <c r="C1487" s="427">
        <v>5203169280026</v>
      </c>
      <c r="D1487" s="427" t="s">
        <v>1720</v>
      </c>
      <c r="E1487" s="428">
        <v>10000</v>
      </c>
      <c r="F1487" s="429">
        <v>44099</v>
      </c>
      <c r="G1487" s="433">
        <v>2020</v>
      </c>
      <c r="H1487" s="432" t="s">
        <v>2003</v>
      </c>
      <c r="I1487" s="426" t="s">
        <v>2004</v>
      </c>
      <c r="J1487" s="426" t="s">
        <v>2004</v>
      </c>
      <c r="K1487" s="426" t="s">
        <v>175</v>
      </c>
    </row>
    <row r="1488" spans="1:11" ht="15" x14ac:dyDescent="0.2">
      <c r="A1488" s="1">
        <v>20200108</v>
      </c>
      <c r="B1488" s="426" t="s">
        <v>13</v>
      </c>
      <c r="C1488" s="427">
        <v>3620940071372</v>
      </c>
      <c r="D1488" s="427" t="s">
        <v>14</v>
      </c>
      <c r="E1488" s="428">
        <v>175638.9</v>
      </c>
      <c r="F1488" s="429">
        <v>44069</v>
      </c>
      <c r="G1488" s="433">
        <v>2020</v>
      </c>
      <c r="H1488" s="432" t="s">
        <v>1991</v>
      </c>
      <c r="I1488" s="426" t="s">
        <v>1992</v>
      </c>
      <c r="J1488" s="426" t="s">
        <v>1992</v>
      </c>
      <c r="K1488" s="426" t="s">
        <v>378</v>
      </c>
    </row>
    <row r="1489" spans="1:11" ht="15" x14ac:dyDescent="0.2">
      <c r="A1489" s="1">
        <v>20200109</v>
      </c>
      <c r="B1489" s="426" t="s">
        <v>1877</v>
      </c>
      <c r="C1489" s="427">
        <v>1860128183953</v>
      </c>
      <c r="D1489" s="427" t="s">
        <v>1993</v>
      </c>
      <c r="E1489" s="428">
        <v>296652.79999999999</v>
      </c>
      <c r="F1489" s="429">
        <v>44070</v>
      </c>
      <c r="G1489" s="433">
        <v>2020</v>
      </c>
      <c r="H1489" s="432" t="s">
        <v>1994</v>
      </c>
      <c r="I1489" s="426" t="s">
        <v>1995</v>
      </c>
      <c r="J1489" s="426" t="s">
        <v>1995</v>
      </c>
      <c r="K1489" s="426" t="s">
        <v>1202</v>
      </c>
    </row>
    <row r="1490" spans="1:11" ht="30" x14ac:dyDescent="0.2">
      <c r="A1490" s="1">
        <v>20200110</v>
      </c>
      <c r="B1490" s="426" t="s">
        <v>100</v>
      </c>
      <c r="C1490" s="427">
        <v>621904680045</v>
      </c>
      <c r="D1490" s="427" t="s">
        <v>101</v>
      </c>
      <c r="E1490" s="428">
        <v>142002.32999999999</v>
      </c>
      <c r="F1490" s="429">
        <v>44071</v>
      </c>
      <c r="G1490" s="433">
        <v>2020</v>
      </c>
      <c r="H1490" s="432" t="s">
        <v>1792</v>
      </c>
      <c r="I1490" s="426" t="s">
        <v>1793</v>
      </c>
      <c r="J1490" s="426" t="s">
        <v>1793</v>
      </c>
      <c r="K1490" s="426" t="s">
        <v>82</v>
      </c>
    </row>
    <row r="1491" spans="1:11" ht="30" x14ac:dyDescent="0.2">
      <c r="A1491" s="1">
        <v>20200111</v>
      </c>
      <c r="B1491" s="426" t="s">
        <v>100</v>
      </c>
      <c r="C1491" s="427">
        <v>621904680045</v>
      </c>
      <c r="D1491" s="427" t="s">
        <v>101</v>
      </c>
      <c r="E1491" s="428">
        <v>297997.67</v>
      </c>
      <c r="F1491" s="429">
        <v>44072</v>
      </c>
      <c r="G1491" s="433">
        <v>2020</v>
      </c>
      <c r="H1491" s="432" t="s">
        <v>1996</v>
      </c>
      <c r="I1491" s="426" t="s">
        <v>1997</v>
      </c>
      <c r="J1491" s="426" t="s">
        <v>1997</v>
      </c>
      <c r="K1491" s="426" t="s">
        <v>82</v>
      </c>
    </row>
    <row r="1492" spans="1:11" ht="15" x14ac:dyDescent="0.2">
      <c r="A1492" s="1">
        <v>20200112</v>
      </c>
      <c r="B1492" s="426" t="s">
        <v>659</v>
      </c>
      <c r="C1492" s="427">
        <v>7200247610086</v>
      </c>
      <c r="D1492" s="427" t="s">
        <v>675</v>
      </c>
      <c r="E1492" s="428">
        <v>12600</v>
      </c>
      <c r="F1492" s="429">
        <v>44139</v>
      </c>
      <c r="G1492" s="433">
        <v>2020</v>
      </c>
      <c r="H1492" s="432" t="s">
        <v>2019</v>
      </c>
      <c r="I1492" s="426" t="s">
        <v>2020</v>
      </c>
      <c r="J1492" s="426" t="s">
        <v>2020</v>
      </c>
      <c r="K1492" s="426" t="s">
        <v>663</v>
      </c>
    </row>
    <row r="1493" spans="1:11" ht="15" x14ac:dyDescent="0.2">
      <c r="A1493" s="1">
        <v>20200113</v>
      </c>
      <c r="B1493" s="426" t="s">
        <v>1590</v>
      </c>
      <c r="C1493" s="427">
        <v>4812756180135</v>
      </c>
      <c r="D1493" s="427" t="s">
        <v>1593</v>
      </c>
      <c r="E1493" s="428">
        <v>143306.22</v>
      </c>
      <c r="F1493" s="429">
        <v>44073</v>
      </c>
      <c r="G1493" s="433">
        <v>2020</v>
      </c>
      <c r="H1493" s="432" t="s">
        <v>1998</v>
      </c>
      <c r="I1493" s="426" t="s">
        <v>1999</v>
      </c>
      <c r="J1493" s="426" t="s">
        <v>1999</v>
      </c>
      <c r="K1493" s="426" t="s">
        <v>1316</v>
      </c>
    </row>
    <row r="1494" spans="1:11" ht="30" x14ac:dyDescent="0.2">
      <c r="A1494" s="1">
        <v>20200114</v>
      </c>
      <c r="B1494" s="426" t="s">
        <v>1637</v>
      </c>
      <c r="C1494" s="427">
        <v>7016130380012</v>
      </c>
      <c r="D1494" s="427" t="s">
        <v>1638</v>
      </c>
      <c r="E1494" s="428">
        <v>135000</v>
      </c>
      <c r="F1494" s="429">
        <v>44074</v>
      </c>
      <c r="G1494" s="433">
        <v>2020</v>
      </c>
      <c r="H1494" s="432" t="s">
        <v>2000</v>
      </c>
      <c r="I1494" s="426" t="s">
        <v>2001</v>
      </c>
      <c r="J1494" s="426" t="s">
        <v>2001</v>
      </c>
      <c r="K1494" s="426" t="s">
        <v>785</v>
      </c>
    </row>
    <row r="1495" spans="1:11" ht="30" x14ac:dyDescent="0.2">
      <c r="A1495" s="1">
        <v>20200115</v>
      </c>
      <c r="B1495" s="426" t="s">
        <v>1279</v>
      </c>
      <c r="C1495" s="427" t="s">
        <v>2002</v>
      </c>
      <c r="D1495" s="427" t="s">
        <v>1280</v>
      </c>
      <c r="E1495" s="428">
        <v>1080.4500000000116</v>
      </c>
      <c r="F1495" s="429">
        <v>44075</v>
      </c>
      <c r="G1495" s="433">
        <v>2020</v>
      </c>
      <c r="H1495" s="432" t="s">
        <v>1792</v>
      </c>
      <c r="I1495" s="426" t="s">
        <v>1793</v>
      </c>
      <c r="J1495" s="426" t="s">
        <v>1793</v>
      </c>
      <c r="K1495" s="426" t="s">
        <v>82</v>
      </c>
    </row>
    <row r="1496" spans="1:11" ht="15" x14ac:dyDescent="0.2">
      <c r="A1496" s="1">
        <v>20200116</v>
      </c>
      <c r="B1496" s="426" t="s">
        <v>659</v>
      </c>
      <c r="C1496" s="427">
        <v>10079020097</v>
      </c>
      <c r="D1496" s="427" t="s">
        <v>660</v>
      </c>
      <c r="E1496" s="428">
        <v>30000</v>
      </c>
      <c r="F1496" s="429">
        <v>44123</v>
      </c>
      <c r="G1496" s="433">
        <v>2020</v>
      </c>
      <c r="H1496" s="432" t="s">
        <v>2019</v>
      </c>
      <c r="I1496" s="426" t="s">
        <v>2020</v>
      </c>
      <c r="J1496" s="426" t="s">
        <v>2020</v>
      </c>
      <c r="K1496" s="426" t="s">
        <v>663</v>
      </c>
    </row>
    <row r="1497" spans="1:11" ht="15" x14ac:dyDescent="0.2">
      <c r="A1497" s="1">
        <v>20200117</v>
      </c>
      <c r="B1497" s="426" t="s">
        <v>659</v>
      </c>
      <c r="C1497" s="427">
        <v>7208816380001</v>
      </c>
      <c r="D1497" s="427" t="s">
        <v>665</v>
      </c>
      <c r="E1497" s="428">
        <v>20000</v>
      </c>
      <c r="F1497" s="429">
        <v>44139</v>
      </c>
      <c r="G1497" s="433">
        <v>2020</v>
      </c>
      <c r="H1497" s="432" t="s">
        <v>2019</v>
      </c>
      <c r="I1497" s="426" t="s">
        <v>2020</v>
      </c>
      <c r="J1497" s="426" t="s">
        <v>2020</v>
      </c>
      <c r="K1497" s="426" t="s">
        <v>663</v>
      </c>
    </row>
    <row r="1498" spans="1:11" ht="15" x14ac:dyDescent="0.2">
      <c r="A1498" s="1">
        <v>20200118</v>
      </c>
      <c r="B1498" s="426" t="s">
        <v>1590</v>
      </c>
      <c r="C1498" s="427">
        <v>4812756180054</v>
      </c>
      <c r="D1498" s="427" t="s">
        <v>410</v>
      </c>
      <c r="E1498" s="428">
        <v>139787.22</v>
      </c>
      <c r="F1498" s="429">
        <v>44076</v>
      </c>
      <c r="G1498" s="433">
        <v>2020</v>
      </c>
      <c r="H1498" s="432" t="s">
        <v>1998</v>
      </c>
      <c r="I1498" s="426" t="s">
        <v>1999</v>
      </c>
      <c r="J1498" s="426" t="s">
        <v>1999</v>
      </c>
      <c r="K1498" s="426" t="s">
        <v>1316</v>
      </c>
    </row>
    <row r="1499" spans="1:11" ht="30" x14ac:dyDescent="0.2">
      <c r="A1499" s="1">
        <v>20200120</v>
      </c>
      <c r="B1499" s="426" t="s">
        <v>843</v>
      </c>
      <c r="C1499" s="427">
        <v>3671708000128</v>
      </c>
      <c r="D1499" s="427" t="s">
        <v>844</v>
      </c>
      <c r="E1499" s="428">
        <v>180000</v>
      </c>
      <c r="F1499" s="429">
        <v>44123</v>
      </c>
      <c r="G1499" s="433">
        <v>2020</v>
      </c>
      <c r="H1499" s="432" t="s">
        <v>2021</v>
      </c>
      <c r="I1499" s="426" t="s">
        <v>2022</v>
      </c>
      <c r="J1499" s="426" t="s">
        <v>2022</v>
      </c>
      <c r="K1499" s="426" t="s">
        <v>1174</v>
      </c>
    </row>
    <row r="1500" spans="1:11" ht="15" x14ac:dyDescent="0.2">
      <c r="A1500" s="1">
        <v>20200121</v>
      </c>
      <c r="B1500" s="426" t="s">
        <v>1719</v>
      </c>
      <c r="C1500" s="427">
        <v>5203169280026</v>
      </c>
      <c r="D1500" s="427" t="s">
        <v>1720</v>
      </c>
      <c r="E1500" s="428">
        <v>20000</v>
      </c>
      <c r="F1500" s="429">
        <v>44099</v>
      </c>
      <c r="G1500" s="433">
        <v>2020</v>
      </c>
      <c r="H1500" s="432" t="s">
        <v>2003</v>
      </c>
      <c r="I1500" s="426" t="s">
        <v>2004</v>
      </c>
      <c r="J1500" s="426" t="s">
        <v>2004</v>
      </c>
      <c r="K1500" s="426" t="s">
        <v>175</v>
      </c>
    </row>
    <row r="1501" spans="1:11" ht="15" x14ac:dyDescent="0.2">
      <c r="A1501" s="1">
        <v>20200122</v>
      </c>
      <c r="B1501" s="426" t="s">
        <v>1877</v>
      </c>
      <c r="C1501" s="427">
        <v>1860128183872</v>
      </c>
      <c r="D1501" s="427" t="s">
        <v>1878</v>
      </c>
      <c r="E1501" s="428">
        <v>294665.43</v>
      </c>
      <c r="F1501" s="429">
        <v>44099</v>
      </c>
      <c r="G1501" s="433">
        <v>2020</v>
      </c>
      <c r="H1501" s="432" t="s">
        <v>2005</v>
      </c>
      <c r="I1501" s="426" t="s">
        <v>2006</v>
      </c>
      <c r="J1501" s="426" t="s">
        <v>2006</v>
      </c>
      <c r="K1501" s="426" t="s">
        <v>155</v>
      </c>
    </row>
    <row r="1502" spans="1:11" ht="30" x14ac:dyDescent="0.2">
      <c r="A1502" s="1">
        <v>20200123</v>
      </c>
      <c r="B1502" s="426" t="s">
        <v>803</v>
      </c>
      <c r="C1502" s="427">
        <v>7013343880087</v>
      </c>
      <c r="D1502" s="427" t="s">
        <v>469</v>
      </c>
      <c r="E1502" s="428">
        <v>84199.84</v>
      </c>
      <c r="F1502" s="429">
        <v>44099</v>
      </c>
      <c r="G1502" s="433">
        <v>2020</v>
      </c>
      <c r="H1502" s="432" t="s">
        <v>2007</v>
      </c>
      <c r="I1502" s="426" t="s">
        <v>2008</v>
      </c>
      <c r="J1502" s="426" t="s">
        <v>2008</v>
      </c>
      <c r="K1502" s="426" t="s">
        <v>82</v>
      </c>
    </row>
    <row r="1503" spans="1:11" ht="30" x14ac:dyDescent="0.2">
      <c r="A1503" s="1">
        <v>20200124</v>
      </c>
      <c r="B1503" s="426" t="s">
        <v>803</v>
      </c>
      <c r="C1503" s="427">
        <v>7013343880168</v>
      </c>
      <c r="D1503" s="427" t="s">
        <v>472</v>
      </c>
      <c r="E1503" s="428">
        <v>59870</v>
      </c>
      <c r="F1503" s="429">
        <v>44099</v>
      </c>
      <c r="G1503" s="433">
        <v>2020</v>
      </c>
      <c r="H1503" s="432" t="s">
        <v>2007</v>
      </c>
      <c r="I1503" s="426" t="s">
        <v>2008</v>
      </c>
      <c r="J1503" s="426" t="s">
        <v>2008</v>
      </c>
      <c r="K1503" s="426" t="s">
        <v>82</v>
      </c>
    </row>
    <row r="1504" spans="1:11" ht="30" x14ac:dyDescent="0.2">
      <c r="A1504" s="1">
        <v>20200125</v>
      </c>
      <c r="B1504" s="426" t="s">
        <v>803</v>
      </c>
      <c r="C1504" s="427">
        <v>7013343880249</v>
      </c>
      <c r="D1504" s="427" t="s">
        <v>466</v>
      </c>
      <c r="E1504" s="428">
        <v>155930</v>
      </c>
      <c r="F1504" s="429">
        <v>44099</v>
      </c>
      <c r="G1504" s="433">
        <v>2020</v>
      </c>
      <c r="H1504" s="432" t="s">
        <v>2007</v>
      </c>
      <c r="I1504" s="426" t="s">
        <v>2008</v>
      </c>
      <c r="J1504" s="426" t="s">
        <v>2008</v>
      </c>
      <c r="K1504" s="426" t="s">
        <v>82</v>
      </c>
    </row>
    <row r="1505" spans="1:11" ht="15" x14ac:dyDescent="0.2">
      <c r="A1505" s="1">
        <v>20200127</v>
      </c>
      <c r="B1505" s="426" t="s">
        <v>13</v>
      </c>
      <c r="C1505" s="427">
        <v>3670940070333</v>
      </c>
      <c r="D1505" s="427" t="s">
        <v>54</v>
      </c>
      <c r="E1505" s="428">
        <v>84148.45</v>
      </c>
      <c r="F1505" s="429">
        <v>44099</v>
      </c>
      <c r="G1505" s="433">
        <v>2020</v>
      </c>
      <c r="H1505" s="432" t="s">
        <v>2011</v>
      </c>
      <c r="I1505" s="426" t="s">
        <v>2012</v>
      </c>
      <c r="J1505" s="426" t="s">
        <v>2012</v>
      </c>
      <c r="K1505" s="426" t="s">
        <v>1739</v>
      </c>
    </row>
    <row r="1506" spans="1:11" ht="15" x14ac:dyDescent="0.2">
      <c r="A1506" s="1">
        <v>20200128</v>
      </c>
      <c r="B1506" s="426" t="s">
        <v>13</v>
      </c>
      <c r="C1506" s="427">
        <v>620940070986</v>
      </c>
      <c r="D1506" s="427" t="s">
        <v>20</v>
      </c>
      <c r="E1506" s="428">
        <v>10000</v>
      </c>
      <c r="F1506" s="429">
        <v>44099</v>
      </c>
      <c r="G1506" s="433">
        <v>2020</v>
      </c>
      <c r="H1506" s="432" t="s">
        <v>2011</v>
      </c>
      <c r="I1506" s="426" t="s">
        <v>2012</v>
      </c>
      <c r="J1506" s="426" t="s">
        <v>2012</v>
      </c>
      <c r="K1506" s="426" t="s">
        <v>1739</v>
      </c>
    </row>
    <row r="1507" spans="1:11" ht="15" x14ac:dyDescent="0.2">
      <c r="A1507" s="1">
        <v>20200129</v>
      </c>
      <c r="B1507" s="426" t="s">
        <v>13</v>
      </c>
      <c r="C1507" s="427">
        <v>3620940071372</v>
      </c>
      <c r="D1507" s="427" t="s">
        <v>14</v>
      </c>
      <c r="E1507" s="428">
        <v>90000</v>
      </c>
      <c r="F1507" s="429">
        <v>44099</v>
      </c>
      <c r="G1507" s="433">
        <v>2020</v>
      </c>
      <c r="H1507" s="432" t="s">
        <v>2011</v>
      </c>
      <c r="I1507" s="426" t="s">
        <v>2012</v>
      </c>
      <c r="J1507" s="426" t="s">
        <v>2012</v>
      </c>
      <c r="K1507" s="426" t="s">
        <v>1739</v>
      </c>
    </row>
    <row r="1508" spans="1:11" ht="15" x14ac:dyDescent="0.2">
      <c r="A1508" s="1">
        <v>20200130</v>
      </c>
      <c r="B1508" s="426" t="s">
        <v>13</v>
      </c>
      <c r="C1508" s="427">
        <v>5670940070729</v>
      </c>
      <c r="D1508" s="427" t="s">
        <v>53</v>
      </c>
      <c r="E1508" s="428">
        <v>30000</v>
      </c>
      <c r="F1508" s="429">
        <v>44099</v>
      </c>
      <c r="G1508" s="433">
        <v>2020</v>
      </c>
      <c r="H1508" s="432" t="s">
        <v>2011</v>
      </c>
      <c r="I1508" s="426" t="s">
        <v>2012</v>
      </c>
      <c r="J1508" s="426" t="s">
        <v>2012</v>
      </c>
      <c r="K1508" s="426" t="s">
        <v>1739</v>
      </c>
    </row>
    <row r="1509" spans="1:11" ht="15" x14ac:dyDescent="0.2">
      <c r="A1509" s="1">
        <v>20200131</v>
      </c>
      <c r="B1509" s="426" t="s">
        <v>1590</v>
      </c>
      <c r="C1509" s="427">
        <v>4812756180054</v>
      </c>
      <c r="D1509" s="427" t="s">
        <v>410</v>
      </c>
      <c r="E1509" s="428">
        <v>100000</v>
      </c>
      <c r="F1509" s="429">
        <v>44099</v>
      </c>
      <c r="G1509" s="433">
        <v>2020</v>
      </c>
      <c r="H1509" s="432" t="s">
        <v>2009</v>
      </c>
      <c r="I1509" s="426" t="s">
        <v>2010</v>
      </c>
      <c r="J1509" s="426" t="s">
        <v>2010</v>
      </c>
      <c r="K1509" s="426" t="s">
        <v>423</v>
      </c>
    </row>
    <row r="1510" spans="1:11" ht="15" x14ac:dyDescent="0.2">
      <c r="A1510" s="1">
        <v>20200132</v>
      </c>
      <c r="B1510" s="426" t="s">
        <v>1610</v>
      </c>
      <c r="C1510" s="427" t="s">
        <v>1611</v>
      </c>
      <c r="D1510" s="427" t="s">
        <v>1612</v>
      </c>
      <c r="E1510" s="428">
        <v>72000</v>
      </c>
      <c r="F1510" s="429">
        <v>44099</v>
      </c>
      <c r="G1510" s="433">
        <v>2020</v>
      </c>
      <c r="H1510" s="432" t="s">
        <v>1840</v>
      </c>
      <c r="I1510" s="426" t="s">
        <v>1841</v>
      </c>
      <c r="J1510" s="426" t="s">
        <v>1841</v>
      </c>
      <c r="K1510" s="426" t="s">
        <v>60</v>
      </c>
    </row>
    <row r="1511" spans="1:11" ht="15" x14ac:dyDescent="0.2">
      <c r="A1511" s="1">
        <v>20200133</v>
      </c>
      <c r="B1511" s="426" t="s">
        <v>2013</v>
      </c>
      <c r="C1511" s="427">
        <v>1866164490190</v>
      </c>
      <c r="D1511" s="427" t="s">
        <v>2014</v>
      </c>
      <c r="E1511" s="428">
        <v>194863.98</v>
      </c>
      <c r="F1511" s="429">
        <v>44099</v>
      </c>
      <c r="G1511" s="433">
        <v>2020</v>
      </c>
      <c r="H1511" s="432" t="s">
        <v>2015</v>
      </c>
      <c r="I1511" s="426" t="s">
        <v>2016</v>
      </c>
      <c r="J1511" s="426" t="s">
        <v>2016</v>
      </c>
      <c r="K1511" s="426" t="s">
        <v>378</v>
      </c>
    </row>
    <row r="1512" spans="1:11" ht="15" x14ac:dyDescent="0.2">
      <c r="A1512" s="1">
        <v>20200135</v>
      </c>
      <c r="B1512" s="436" t="s">
        <v>1476</v>
      </c>
      <c r="C1512" s="427" t="s">
        <v>2035</v>
      </c>
      <c r="D1512" s="427" t="s">
        <v>1477</v>
      </c>
      <c r="E1512" s="428">
        <v>8000</v>
      </c>
      <c r="F1512" s="429">
        <v>44203</v>
      </c>
      <c r="G1512" s="433">
        <v>2020</v>
      </c>
      <c r="H1512" s="432" t="s">
        <v>2036</v>
      </c>
      <c r="I1512" s="426" t="s">
        <v>2037</v>
      </c>
      <c r="J1512" s="426" t="s">
        <v>2037</v>
      </c>
      <c r="K1512" s="426" t="s">
        <v>782</v>
      </c>
    </row>
    <row r="1513" spans="1:11" ht="30" x14ac:dyDescent="0.2">
      <c r="A1513" s="1">
        <v>20200137</v>
      </c>
      <c r="B1513" s="426" t="s">
        <v>488</v>
      </c>
      <c r="C1513" s="427">
        <v>625088320085</v>
      </c>
      <c r="D1513" s="427" t="s">
        <v>489</v>
      </c>
      <c r="E1513" s="428">
        <v>299407.5</v>
      </c>
      <c r="F1513" s="429">
        <v>44103</v>
      </c>
      <c r="G1513" s="433">
        <v>2020</v>
      </c>
      <c r="H1513" s="432" t="s">
        <v>2017</v>
      </c>
      <c r="I1513" s="426" t="s">
        <v>2018</v>
      </c>
      <c r="J1513" s="426" t="s">
        <v>2018</v>
      </c>
      <c r="K1513" s="426" t="s">
        <v>18</v>
      </c>
    </row>
    <row r="1514" spans="1:11" ht="15" x14ac:dyDescent="0.2">
      <c r="A1514" s="1">
        <v>20200139</v>
      </c>
      <c r="B1514" s="426" t="s">
        <v>1719</v>
      </c>
      <c r="C1514" s="427">
        <v>5203169280026</v>
      </c>
      <c r="D1514" s="427" t="s">
        <v>1720</v>
      </c>
      <c r="E1514" s="428">
        <v>269697.51</v>
      </c>
      <c r="F1514" s="429">
        <v>44123</v>
      </c>
      <c r="G1514" s="433">
        <v>2020</v>
      </c>
      <c r="H1514" s="432" t="s">
        <v>2003</v>
      </c>
      <c r="I1514" s="426" t="s">
        <v>2004</v>
      </c>
      <c r="J1514" s="426" t="s">
        <v>2004</v>
      </c>
      <c r="K1514" s="426" t="s">
        <v>175</v>
      </c>
    </row>
    <row r="1515" spans="1:11" ht="30" x14ac:dyDescent="0.2">
      <c r="A1515" s="1">
        <v>20200140</v>
      </c>
      <c r="B1515" s="426" t="s">
        <v>1719</v>
      </c>
      <c r="C1515" s="427">
        <v>5203169280026</v>
      </c>
      <c r="D1515" s="427" t="s">
        <v>1720</v>
      </c>
      <c r="E1515" s="428">
        <v>268407.93</v>
      </c>
      <c r="F1515" s="429">
        <v>44123</v>
      </c>
      <c r="G1515" s="433">
        <v>2020</v>
      </c>
      <c r="H1515" s="432" t="s">
        <v>2023</v>
      </c>
      <c r="I1515" s="426" t="s">
        <v>2024</v>
      </c>
      <c r="J1515" s="426" t="s">
        <v>2024</v>
      </c>
      <c r="K1515" s="426" t="s">
        <v>2025</v>
      </c>
    </row>
    <row r="1516" spans="1:11" ht="15" x14ac:dyDescent="0.2">
      <c r="A1516" s="1">
        <v>20200142</v>
      </c>
      <c r="B1516" s="436" t="s">
        <v>744</v>
      </c>
      <c r="C1516" s="427">
        <v>1860098982934</v>
      </c>
      <c r="D1516" s="427" t="s">
        <v>745</v>
      </c>
      <c r="E1516" s="428">
        <v>200000</v>
      </c>
      <c r="F1516" s="429">
        <v>44203</v>
      </c>
      <c r="G1516" s="433">
        <v>2020</v>
      </c>
      <c r="H1516" s="432" t="s">
        <v>2038</v>
      </c>
      <c r="I1516" s="426" t="s">
        <v>1677</v>
      </c>
      <c r="J1516" s="426" t="s">
        <v>1677</v>
      </c>
      <c r="K1516" s="426" t="s">
        <v>175</v>
      </c>
    </row>
    <row r="1517" spans="1:11" ht="15" x14ac:dyDescent="0.2">
      <c r="A1517" s="1">
        <v>20200143</v>
      </c>
      <c r="B1517" s="426" t="s">
        <v>2026</v>
      </c>
      <c r="C1517" s="427" t="s">
        <v>2027</v>
      </c>
      <c r="D1517" s="427" t="s">
        <v>2028</v>
      </c>
      <c r="E1517" s="428">
        <v>110000</v>
      </c>
      <c r="F1517" s="429">
        <v>44139</v>
      </c>
      <c r="G1517" s="433">
        <v>2020</v>
      </c>
      <c r="H1517" s="432" t="s">
        <v>2029</v>
      </c>
      <c r="I1517" s="426" t="s">
        <v>2030</v>
      </c>
      <c r="J1517" s="426" t="s">
        <v>2030</v>
      </c>
      <c r="K1517" s="426" t="s">
        <v>2031</v>
      </c>
    </row>
    <row r="1518" spans="1:11" ht="15" x14ac:dyDescent="0.2">
      <c r="A1518" s="1">
        <v>20200146</v>
      </c>
      <c r="B1518" s="426" t="s">
        <v>1632</v>
      </c>
      <c r="C1518" s="427">
        <v>1669143800013</v>
      </c>
      <c r="D1518" s="427" t="s">
        <v>1633</v>
      </c>
      <c r="E1518" s="428">
        <v>21000</v>
      </c>
      <c r="F1518" s="429">
        <v>44216</v>
      </c>
      <c r="G1518" s="433">
        <v>2020</v>
      </c>
      <c r="H1518" s="432" t="s">
        <v>2036</v>
      </c>
      <c r="I1518" s="426" t="s">
        <v>2037</v>
      </c>
      <c r="J1518" s="426" t="s">
        <v>2037</v>
      </c>
      <c r="K1518" s="426" t="s">
        <v>782</v>
      </c>
    </row>
    <row r="1519" spans="1:11" ht="30" x14ac:dyDescent="0.2">
      <c r="A1519" s="1">
        <v>20200147</v>
      </c>
      <c r="B1519" s="426" t="s">
        <v>1599</v>
      </c>
      <c r="C1519" s="427">
        <v>625684781</v>
      </c>
      <c r="D1519" s="427" t="s">
        <v>1600</v>
      </c>
      <c r="E1519" s="428">
        <v>90000</v>
      </c>
      <c r="F1519" s="429">
        <v>44182</v>
      </c>
      <c r="G1519" s="433">
        <v>2020</v>
      </c>
      <c r="H1519" s="432" t="s">
        <v>1601</v>
      </c>
      <c r="I1519" s="426" t="s">
        <v>1602</v>
      </c>
      <c r="J1519" s="426" t="s">
        <v>1602</v>
      </c>
      <c r="K1519" s="426" t="s">
        <v>1603</v>
      </c>
    </row>
    <row r="1520" spans="1:11" ht="15" x14ac:dyDescent="0.2">
      <c r="A1520" s="1">
        <v>20200149</v>
      </c>
      <c r="B1520" s="426" t="s">
        <v>33</v>
      </c>
      <c r="C1520" s="427">
        <v>620000510083</v>
      </c>
      <c r="D1520" s="427" t="s">
        <v>35</v>
      </c>
      <c r="E1520" s="428">
        <v>263615.46000000002</v>
      </c>
      <c r="F1520" s="429">
        <v>44286</v>
      </c>
      <c r="G1520" s="437">
        <v>2020</v>
      </c>
      <c r="H1520" s="432" t="s">
        <v>2133</v>
      </c>
      <c r="I1520" s="426" t="s">
        <v>2134</v>
      </c>
      <c r="J1520" s="426" t="s">
        <v>2134</v>
      </c>
      <c r="K1520" s="426" t="s">
        <v>24</v>
      </c>
    </row>
    <row r="1521" spans="1:11" ht="30" x14ac:dyDescent="0.2">
      <c r="A1521" s="1">
        <v>20200150</v>
      </c>
      <c r="B1521" s="426" t="s">
        <v>2089</v>
      </c>
      <c r="C1521" s="427" t="s">
        <v>2090</v>
      </c>
      <c r="D1521" s="427" t="s">
        <v>2091</v>
      </c>
      <c r="E1521" s="428">
        <v>117361.29</v>
      </c>
      <c r="F1521" s="429">
        <v>44210</v>
      </c>
      <c r="G1521" s="433">
        <v>2020</v>
      </c>
      <c r="H1521" s="432" t="s">
        <v>1412</v>
      </c>
      <c r="I1521" s="426" t="s">
        <v>1413</v>
      </c>
      <c r="J1521" s="426" t="s">
        <v>1413</v>
      </c>
      <c r="K1521" s="426" t="s">
        <v>150</v>
      </c>
    </row>
    <row r="1522" spans="1:11" ht="30" x14ac:dyDescent="0.2">
      <c r="A1522" s="1">
        <v>20200151</v>
      </c>
      <c r="B1522" s="436" t="s">
        <v>65</v>
      </c>
      <c r="C1522" s="427">
        <v>3130754800067</v>
      </c>
      <c r="D1522" s="427" t="s">
        <v>66</v>
      </c>
      <c r="E1522" s="428">
        <v>20000</v>
      </c>
      <c r="F1522" s="429">
        <v>44203</v>
      </c>
      <c r="G1522" s="433">
        <v>2020</v>
      </c>
      <c r="H1522" s="432" t="s">
        <v>2039</v>
      </c>
      <c r="I1522" s="426" t="s">
        <v>2040</v>
      </c>
      <c r="J1522" s="426" t="s">
        <v>2040</v>
      </c>
      <c r="K1522" s="426" t="s">
        <v>2041</v>
      </c>
    </row>
    <row r="1523" spans="1:11" ht="15" x14ac:dyDescent="0.2">
      <c r="A1523" s="1">
        <v>20200152</v>
      </c>
      <c r="B1523" s="426" t="s">
        <v>2032</v>
      </c>
      <c r="C1523" s="427">
        <v>620940070986</v>
      </c>
      <c r="D1523" s="427" t="s">
        <v>20</v>
      </c>
      <c r="E1523" s="428">
        <v>4973</v>
      </c>
      <c r="F1523" s="429">
        <v>44182</v>
      </c>
      <c r="G1523" s="433">
        <v>2020</v>
      </c>
      <c r="H1523" s="432" t="s">
        <v>1942</v>
      </c>
      <c r="I1523" s="426" t="s">
        <v>1943</v>
      </c>
      <c r="J1523" s="426" t="s">
        <v>1943</v>
      </c>
      <c r="K1523" s="426" t="s">
        <v>259</v>
      </c>
    </row>
    <row r="1524" spans="1:11" ht="30" x14ac:dyDescent="0.2">
      <c r="A1524" s="1">
        <v>20200153</v>
      </c>
      <c r="B1524" s="436" t="s">
        <v>1367</v>
      </c>
      <c r="C1524" s="427" t="s">
        <v>2042</v>
      </c>
      <c r="D1524" s="427" t="s">
        <v>1368</v>
      </c>
      <c r="E1524" s="428">
        <v>12000</v>
      </c>
      <c r="F1524" s="429">
        <v>44203</v>
      </c>
      <c r="G1524" s="433">
        <v>2020</v>
      </c>
      <c r="H1524" s="432" t="s">
        <v>2021</v>
      </c>
      <c r="I1524" s="426" t="s">
        <v>2022</v>
      </c>
      <c r="J1524" s="426" t="s">
        <v>2022</v>
      </c>
      <c r="K1524" s="426" t="s">
        <v>1174</v>
      </c>
    </row>
    <row r="1525" spans="1:11" ht="15" x14ac:dyDescent="0.2">
      <c r="A1525" s="1">
        <v>20200154</v>
      </c>
      <c r="B1525" s="426" t="s">
        <v>1610</v>
      </c>
      <c r="C1525" s="427" t="s">
        <v>1611</v>
      </c>
      <c r="D1525" s="427" t="s">
        <v>1612</v>
      </c>
      <c r="E1525" s="428">
        <v>70000</v>
      </c>
      <c r="F1525" s="429">
        <v>44210</v>
      </c>
      <c r="G1525" s="433">
        <v>2020</v>
      </c>
      <c r="H1525" s="432" t="s">
        <v>2092</v>
      </c>
      <c r="I1525" s="426" t="s">
        <v>2093</v>
      </c>
      <c r="J1525" s="426" t="s">
        <v>2093</v>
      </c>
      <c r="K1525" s="426" t="s">
        <v>69</v>
      </c>
    </row>
    <row r="1526" spans="1:11" ht="30" x14ac:dyDescent="0.2">
      <c r="A1526" s="1">
        <v>20200155</v>
      </c>
      <c r="B1526" s="426" t="s">
        <v>488</v>
      </c>
      <c r="C1526" s="427">
        <v>625088320085</v>
      </c>
      <c r="D1526" s="427" t="s">
        <v>2033</v>
      </c>
      <c r="E1526" s="428">
        <v>250346.81</v>
      </c>
      <c r="F1526" s="429">
        <v>44188</v>
      </c>
      <c r="G1526" s="433">
        <v>2020</v>
      </c>
      <c r="H1526" s="432" t="s">
        <v>2034</v>
      </c>
      <c r="I1526" s="426" t="s">
        <v>1164</v>
      </c>
      <c r="J1526" s="426" t="s">
        <v>1164</v>
      </c>
      <c r="K1526" s="426" t="s">
        <v>492</v>
      </c>
    </row>
    <row r="1527" spans="1:11" ht="30" x14ac:dyDescent="0.2">
      <c r="A1527" s="1">
        <v>20200156</v>
      </c>
      <c r="B1527" s="436" t="s">
        <v>233</v>
      </c>
      <c r="C1527" s="427">
        <v>620020221486</v>
      </c>
      <c r="D1527" s="427" t="s">
        <v>234</v>
      </c>
      <c r="E1527" s="428">
        <v>10000</v>
      </c>
      <c r="F1527" s="429">
        <v>44207</v>
      </c>
      <c r="G1527" s="433">
        <v>2020</v>
      </c>
      <c r="H1527" s="432" t="s">
        <v>1897</v>
      </c>
      <c r="I1527" s="426" t="s">
        <v>1899</v>
      </c>
      <c r="J1527" s="426" t="s">
        <v>1899</v>
      </c>
      <c r="K1527" s="426" t="s">
        <v>1736</v>
      </c>
    </row>
    <row r="1528" spans="1:11" ht="15" x14ac:dyDescent="0.2">
      <c r="A1528" s="1">
        <v>20200157</v>
      </c>
      <c r="B1528" s="436" t="s">
        <v>907</v>
      </c>
      <c r="C1528" s="427">
        <v>2362528240049</v>
      </c>
      <c r="D1528" s="427" t="s">
        <v>931</v>
      </c>
      <c r="E1528" s="428">
        <v>26332.32</v>
      </c>
      <c r="F1528" s="429">
        <v>44210</v>
      </c>
      <c r="G1528" s="433">
        <v>2020</v>
      </c>
      <c r="H1528" s="432" t="s">
        <v>1717</v>
      </c>
      <c r="I1528" s="426" t="s">
        <v>1718</v>
      </c>
      <c r="J1528" s="426" t="s">
        <v>1718</v>
      </c>
      <c r="K1528" s="426" t="s">
        <v>1131</v>
      </c>
    </row>
    <row r="1529" spans="1:11" ht="15" x14ac:dyDescent="0.2">
      <c r="A1529" s="1">
        <v>20200158</v>
      </c>
      <c r="B1529" s="436" t="s">
        <v>907</v>
      </c>
      <c r="C1529" s="427">
        <v>162528240340</v>
      </c>
      <c r="D1529" s="427" t="s">
        <v>913</v>
      </c>
      <c r="E1529" s="428">
        <v>4000</v>
      </c>
      <c r="F1529" s="429">
        <v>44210</v>
      </c>
      <c r="G1529" s="433">
        <v>2020</v>
      </c>
      <c r="H1529" s="432" t="s">
        <v>1717</v>
      </c>
      <c r="I1529" s="426" t="s">
        <v>1718</v>
      </c>
      <c r="J1529" s="426" t="s">
        <v>1718</v>
      </c>
      <c r="K1529" s="426" t="s">
        <v>1131</v>
      </c>
    </row>
    <row r="1530" spans="1:11" ht="15" x14ac:dyDescent="0.2">
      <c r="A1530" s="1">
        <v>20200159</v>
      </c>
      <c r="B1530" s="436" t="s">
        <v>907</v>
      </c>
      <c r="C1530" s="427">
        <v>562528242825</v>
      </c>
      <c r="D1530" s="427" t="s">
        <v>912</v>
      </c>
      <c r="E1530" s="428">
        <v>5500</v>
      </c>
      <c r="F1530" s="429">
        <v>44210</v>
      </c>
      <c r="G1530" s="433">
        <v>2020</v>
      </c>
      <c r="H1530" s="432" t="s">
        <v>1717</v>
      </c>
      <c r="I1530" s="426" t="s">
        <v>1718</v>
      </c>
      <c r="J1530" s="426" t="s">
        <v>1718</v>
      </c>
      <c r="K1530" s="426" t="s">
        <v>1131</v>
      </c>
    </row>
    <row r="1531" spans="1:11" ht="15" x14ac:dyDescent="0.2">
      <c r="A1531" s="1">
        <v>20200160</v>
      </c>
      <c r="B1531" s="436" t="s">
        <v>937</v>
      </c>
      <c r="C1531" s="427" t="s">
        <v>1648</v>
      </c>
      <c r="D1531" s="427" t="s">
        <v>1006</v>
      </c>
      <c r="E1531" s="428">
        <v>3500</v>
      </c>
      <c r="F1531" s="429">
        <v>44210</v>
      </c>
      <c r="G1531" s="433">
        <v>2020</v>
      </c>
      <c r="H1531" s="432" t="s">
        <v>1717</v>
      </c>
      <c r="I1531" s="426" t="s">
        <v>1718</v>
      </c>
      <c r="J1531" s="426" t="s">
        <v>1718</v>
      </c>
      <c r="K1531" s="426" t="s">
        <v>1131</v>
      </c>
    </row>
    <row r="1532" spans="1:11" ht="15" x14ac:dyDescent="0.2">
      <c r="A1532" s="1">
        <v>20200161</v>
      </c>
      <c r="B1532" s="436" t="s">
        <v>937</v>
      </c>
      <c r="C1532" s="427" t="s">
        <v>2072</v>
      </c>
      <c r="D1532" s="427" t="s">
        <v>938</v>
      </c>
      <c r="E1532" s="428">
        <v>4500</v>
      </c>
      <c r="F1532" s="429">
        <v>44210</v>
      </c>
      <c r="G1532" s="433">
        <v>2020</v>
      </c>
      <c r="H1532" s="432" t="s">
        <v>1717</v>
      </c>
      <c r="I1532" s="426" t="s">
        <v>1718</v>
      </c>
      <c r="J1532" s="426" t="s">
        <v>1718</v>
      </c>
      <c r="K1532" s="426" t="s">
        <v>1131</v>
      </c>
    </row>
    <row r="1533" spans="1:11" ht="15" x14ac:dyDescent="0.2">
      <c r="A1533" s="1">
        <v>20200162</v>
      </c>
      <c r="B1533" s="426" t="s">
        <v>907</v>
      </c>
      <c r="C1533" s="427">
        <v>3242528242962</v>
      </c>
      <c r="D1533" s="427" t="s">
        <v>908</v>
      </c>
      <c r="E1533" s="428">
        <v>8000</v>
      </c>
      <c r="F1533" s="429">
        <v>44214</v>
      </c>
      <c r="G1533" s="433">
        <v>2020</v>
      </c>
      <c r="H1533" s="432" t="s">
        <v>1717</v>
      </c>
      <c r="I1533" s="426" t="s">
        <v>1718</v>
      </c>
      <c r="J1533" s="426" t="s">
        <v>1718</v>
      </c>
      <c r="K1533" s="426" t="s">
        <v>1131</v>
      </c>
    </row>
    <row r="1534" spans="1:11" ht="15" x14ac:dyDescent="0.2">
      <c r="A1534" s="1">
        <v>20200163</v>
      </c>
      <c r="B1534" s="436" t="s">
        <v>937</v>
      </c>
      <c r="C1534" s="427" t="s">
        <v>1652</v>
      </c>
      <c r="D1534" s="427" t="s">
        <v>942</v>
      </c>
      <c r="E1534" s="428">
        <v>4000</v>
      </c>
      <c r="F1534" s="429">
        <v>44210</v>
      </c>
      <c r="G1534" s="433">
        <v>2020</v>
      </c>
      <c r="H1534" s="432" t="s">
        <v>1717</v>
      </c>
      <c r="I1534" s="426" t="s">
        <v>1718</v>
      </c>
      <c r="J1534" s="426" t="s">
        <v>1718</v>
      </c>
      <c r="K1534" s="426" t="s">
        <v>1131</v>
      </c>
    </row>
    <row r="1535" spans="1:11" ht="15" x14ac:dyDescent="0.2">
      <c r="A1535" s="1">
        <v>20200164</v>
      </c>
      <c r="B1535" s="436" t="s">
        <v>907</v>
      </c>
      <c r="C1535" s="427">
        <v>4792528242650</v>
      </c>
      <c r="D1535" s="427" t="s">
        <v>916</v>
      </c>
      <c r="E1535" s="428">
        <v>3500</v>
      </c>
      <c r="F1535" s="429">
        <v>44210</v>
      </c>
      <c r="G1535" s="433">
        <v>2020</v>
      </c>
      <c r="H1535" s="432" t="s">
        <v>1717</v>
      </c>
      <c r="I1535" s="426" t="s">
        <v>1718</v>
      </c>
      <c r="J1535" s="426" t="s">
        <v>1718</v>
      </c>
      <c r="K1535" s="426" t="s">
        <v>1131</v>
      </c>
    </row>
    <row r="1536" spans="1:11" ht="15" x14ac:dyDescent="0.2">
      <c r="A1536" s="1">
        <v>20200165</v>
      </c>
      <c r="B1536" s="436" t="s">
        <v>937</v>
      </c>
      <c r="C1536" s="427" t="s">
        <v>2073</v>
      </c>
      <c r="D1536" s="427" t="s">
        <v>943</v>
      </c>
      <c r="E1536" s="428">
        <v>5000</v>
      </c>
      <c r="F1536" s="429">
        <v>44210</v>
      </c>
      <c r="G1536" s="433">
        <v>2020</v>
      </c>
      <c r="H1536" s="432" t="s">
        <v>1717</v>
      </c>
      <c r="I1536" s="426" t="s">
        <v>1718</v>
      </c>
      <c r="J1536" s="426" t="s">
        <v>1718</v>
      </c>
      <c r="K1536" s="426" t="s">
        <v>1131</v>
      </c>
    </row>
    <row r="1537" spans="1:11" ht="15" x14ac:dyDescent="0.2">
      <c r="A1537" s="1">
        <v>20200166</v>
      </c>
      <c r="B1537" s="436" t="s">
        <v>907</v>
      </c>
      <c r="C1537" s="427">
        <v>5252528242517</v>
      </c>
      <c r="D1537" s="427" t="s">
        <v>932</v>
      </c>
      <c r="E1537" s="428">
        <v>7500</v>
      </c>
      <c r="F1537" s="429">
        <v>44210</v>
      </c>
      <c r="G1537" s="433">
        <v>2020</v>
      </c>
      <c r="H1537" s="432" t="s">
        <v>1717</v>
      </c>
      <c r="I1537" s="426" t="s">
        <v>1718</v>
      </c>
      <c r="J1537" s="426" t="s">
        <v>1718</v>
      </c>
      <c r="K1537" s="426" t="s">
        <v>1131</v>
      </c>
    </row>
    <row r="1538" spans="1:11" ht="15" x14ac:dyDescent="0.2">
      <c r="A1538" s="1">
        <v>20200167</v>
      </c>
      <c r="B1538" s="436" t="s">
        <v>907</v>
      </c>
      <c r="C1538" s="427">
        <v>6252528241364</v>
      </c>
      <c r="D1538" s="427" t="s">
        <v>911</v>
      </c>
      <c r="E1538" s="428">
        <v>5500</v>
      </c>
      <c r="F1538" s="429">
        <v>44210</v>
      </c>
      <c r="G1538" s="433">
        <v>2020</v>
      </c>
      <c r="H1538" s="432" t="s">
        <v>1717</v>
      </c>
      <c r="I1538" s="426" t="s">
        <v>1718</v>
      </c>
      <c r="J1538" s="426" t="s">
        <v>1718</v>
      </c>
      <c r="K1538" s="426" t="s">
        <v>1131</v>
      </c>
    </row>
    <row r="1539" spans="1:11" ht="15" x14ac:dyDescent="0.2">
      <c r="A1539" s="1">
        <v>20200168</v>
      </c>
      <c r="B1539" s="436" t="s">
        <v>907</v>
      </c>
      <c r="C1539" s="427">
        <v>6372528242318</v>
      </c>
      <c r="D1539" s="427" t="s">
        <v>914</v>
      </c>
      <c r="E1539" s="428">
        <v>5000</v>
      </c>
      <c r="F1539" s="429">
        <v>44210</v>
      </c>
      <c r="G1539" s="433">
        <v>2020</v>
      </c>
      <c r="H1539" s="432" t="s">
        <v>1717</v>
      </c>
      <c r="I1539" s="426" t="s">
        <v>1718</v>
      </c>
      <c r="J1539" s="426" t="s">
        <v>1718</v>
      </c>
      <c r="K1539" s="426" t="s">
        <v>1131</v>
      </c>
    </row>
    <row r="1540" spans="1:11" ht="15" x14ac:dyDescent="0.2">
      <c r="A1540" s="1">
        <v>20200169</v>
      </c>
      <c r="B1540" s="436" t="s">
        <v>907</v>
      </c>
      <c r="C1540" s="427">
        <v>6932528244484</v>
      </c>
      <c r="D1540" s="427" t="s">
        <v>933</v>
      </c>
      <c r="E1540" s="428">
        <v>6500</v>
      </c>
      <c r="F1540" s="429">
        <v>44210</v>
      </c>
      <c r="G1540" s="433">
        <v>2020</v>
      </c>
      <c r="H1540" s="432" t="s">
        <v>1717</v>
      </c>
      <c r="I1540" s="426" t="s">
        <v>1718</v>
      </c>
      <c r="J1540" s="426" t="s">
        <v>1718</v>
      </c>
      <c r="K1540" s="426" t="s">
        <v>1131</v>
      </c>
    </row>
    <row r="1541" spans="1:11" ht="15" x14ac:dyDescent="0.2">
      <c r="A1541" s="1">
        <v>20200170</v>
      </c>
      <c r="B1541" s="436" t="s">
        <v>937</v>
      </c>
      <c r="C1541" s="427" t="s">
        <v>2074</v>
      </c>
      <c r="D1541" s="427" t="s">
        <v>944</v>
      </c>
      <c r="E1541" s="428">
        <v>2500</v>
      </c>
      <c r="F1541" s="429">
        <v>44210</v>
      </c>
      <c r="G1541" s="433">
        <v>2020</v>
      </c>
      <c r="H1541" s="432" t="s">
        <v>1717</v>
      </c>
      <c r="I1541" s="426" t="s">
        <v>1718</v>
      </c>
      <c r="J1541" s="426" t="s">
        <v>1718</v>
      </c>
      <c r="K1541" s="426" t="s">
        <v>1131</v>
      </c>
    </row>
    <row r="1542" spans="1:11" ht="15" x14ac:dyDescent="0.2">
      <c r="A1542" s="1">
        <v>20200171</v>
      </c>
      <c r="B1542" s="436" t="s">
        <v>907</v>
      </c>
      <c r="C1542" s="427">
        <v>7072528240121</v>
      </c>
      <c r="D1542" s="427" t="s">
        <v>1128</v>
      </c>
      <c r="E1542" s="428">
        <v>7500</v>
      </c>
      <c r="F1542" s="429">
        <v>44210</v>
      </c>
      <c r="G1542" s="433">
        <v>2020</v>
      </c>
      <c r="H1542" s="432" t="s">
        <v>1717</v>
      </c>
      <c r="I1542" s="426" t="s">
        <v>1718</v>
      </c>
      <c r="J1542" s="426" t="s">
        <v>1718</v>
      </c>
      <c r="K1542" s="426" t="s">
        <v>1131</v>
      </c>
    </row>
    <row r="1543" spans="1:11" ht="15" x14ac:dyDescent="0.2">
      <c r="A1543" s="1">
        <v>20200172</v>
      </c>
      <c r="B1543" s="436" t="s">
        <v>907</v>
      </c>
      <c r="C1543" s="427">
        <v>2232528243066</v>
      </c>
      <c r="D1543" s="427" t="s">
        <v>909</v>
      </c>
      <c r="E1543" s="428">
        <v>5000</v>
      </c>
      <c r="F1543" s="429">
        <v>44210</v>
      </c>
      <c r="G1543" s="433">
        <v>2020</v>
      </c>
      <c r="H1543" s="432" t="s">
        <v>1717</v>
      </c>
      <c r="I1543" s="426" t="s">
        <v>1718</v>
      </c>
      <c r="J1543" s="426" t="s">
        <v>1718</v>
      </c>
      <c r="K1543" s="426" t="s">
        <v>1131</v>
      </c>
    </row>
    <row r="1544" spans="1:11" ht="15" x14ac:dyDescent="0.2">
      <c r="A1544" s="1">
        <v>20200173</v>
      </c>
      <c r="B1544" s="436" t="s">
        <v>937</v>
      </c>
      <c r="C1544" s="427" t="s">
        <v>1653</v>
      </c>
      <c r="D1544" s="427" t="s">
        <v>945</v>
      </c>
      <c r="E1544" s="428">
        <v>4500</v>
      </c>
      <c r="F1544" s="429">
        <v>44210</v>
      </c>
      <c r="G1544" s="433">
        <v>2020</v>
      </c>
      <c r="H1544" s="432" t="s">
        <v>1717</v>
      </c>
      <c r="I1544" s="426" t="s">
        <v>1718</v>
      </c>
      <c r="J1544" s="426" t="s">
        <v>1718</v>
      </c>
      <c r="K1544" s="426" t="s">
        <v>1131</v>
      </c>
    </row>
    <row r="1545" spans="1:11" ht="15" x14ac:dyDescent="0.2">
      <c r="A1545" s="1">
        <v>20200174</v>
      </c>
      <c r="B1545" s="436" t="s">
        <v>937</v>
      </c>
      <c r="C1545" s="427" t="s">
        <v>1654</v>
      </c>
      <c r="D1545" s="427" t="s">
        <v>946</v>
      </c>
      <c r="E1545" s="428">
        <v>3500</v>
      </c>
      <c r="F1545" s="429">
        <v>44210</v>
      </c>
      <c r="G1545" s="433">
        <v>2020</v>
      </c>
      <c r="H1545" s="432" t="s">
        <v>1717</v>
      </c>
      <c r="I1545" s="426" t="s">
        <v>1718</v>
      </c>
      <c r="J1545" s="426" t="s">
        <v>1718</v>
      </c>
      <c r="K1545" s="426" t="s">
        <v>1131</v>
      </c>
    </row>
    <row r="1546" spans="1:11" ht="15" x14ac:dyDescent="0.2">
      <c r="A1546" s="1">
        <v>20200175</v>
      </c>
      <c r="B1546" s="436" t="s">
        <v>937</v>
      </c>
      <c r="C1546" s="427" t="s">
        <v>2075</v>
      </c>
      <c r="D1546" s="427" t="s">
        <v>947</v>
      </c>
      <c r="E1546" s="428">
        <v>4500</v>
      </c>
      <c r="F1546" s="429">
        <v>44210</v>
      </c>
      <c r="G1546" s="433">
        <v>2020</v>
      </c>
      <c r="H1546" s="432" t="s">
        <v>1717</v>
      </c>
      <c r="I1546" s="426" t="s">
        <v>1718</v>
      </c>
      <c r="J1546" s="426" t="s">
        <v>1718</v>
      </c>
      <c r="K1546" s="426" t="s">
        <v>1131</v>
      </c>
    </row>
    <row r="1547" spans="1:11" ht="15" x14ac:dyDescent="0.2">
      <c r="A1547" s="1">
        <v>20200176</v>
      </c>
      <c r="B1547" s="436" t="s">
        <v>907</v>
      </c>
      <c r="C1547" s="427">
        <v>5182528243426</v>
      </c>
      <c r="D1547" s="427" t="s">
        <v>934</v>
      </c>
      <c r="E1547" s="428">
        <v>6500</v>
      </c>
      <c r="F1547" s="429">
        <v>44210</v>
      </c>
      <c r="G1547" s="433">
        <v>2020</v>
      </c>
      <c r="H1547" s="432" t="s">
        <v>1717</v>
      </c>
      <c r="I1547" s="426" t="s">
        <v>1718</v>
      </c>
      <c r="J1547" s="426" t="s">
        <v>1718</v>
      </c>
      <c r="K1547" s="426" t="s">
        <v>1131</v>
      </c>
    </row>
    <row r="1548" spans="1:11" ht="15" x14ac:dyDescent="0.2">
      <c r="A1548" s="1">
        <v>20200177</v>
      </c>
      <c r="B1548" s="436" t="s">
        <v>907</v>
      </c>
      <c r="C1548" s="427">
        <v>3822528243526</v>
      </c>
      <c r="D1548" s="427" t="s">
        <v>935</v>
      </c>
      <c r="E1548" s="428">
        <v>5000</v>
      </c>
      <c r="F1548" s="429">
        <v>44210</v>
      </c>
      <c r="G1548" s="433">
        <v>2020</v>
      </c>
      <c r="H1548" s="432" t="s">
        <v>1717</v>
      </c>
      <c r="I1548" s="426" t="s">
        <v>1718</v>
      </c>
      <c r="J1548" s="426" t="s">
        <v>1718</v>
      </c>
      <c r="K1548" s="426" t="s">
        <v>1131</v>
      </c>
    </row>
    <row r="1549" spans="1:11" ht="15" x14ac:dyDescent="0.2">
      <c r="A1549" s="1">
        <v>20200178</v>
      </c>
      <c r="B1549" s="436" t="s">
        <v>907</v>
      </c>
      <c r="C1549" s="427">
        <v>2872528244240</v>
      </c>
      <c r="D1549" s="427" t="s">
        <v>917</v>
      </c>
      <c r="E1549" s="428">
        <v>7500</v>
      </c>
      <c r="F1549" s="429">
        <v>44210</v>
      </c>
      <c r="G1549" s="433">
        <v>2020</v>
      </c>
      <c r="H1549" s="432" t="s">
        <v>1717</v>
      </c>
      <c r="I1549" s="426" t="s">
        <v>1718</v>
      </c>
      <c r="J1549" s="426" t="s">
        <v>1718</v>
      </c>
      <c r="K1549" s="426" t="s">
        <v>1131</v>
      </c>
    </row>
    <row r="1550" spans="1:11" ht="15" x14ac:dyDescent="0.2">
      <c r="A1550" s="1">
        <v>20200179</v>
      </c>
      <c r="B1550" s="436" t="s">
        <v>937</v>
      </c>
      <c r="C1550" s="427" t="s">
        <v>1655</v>
      </c>
      <c r="D1550" s="427" t="s">
        <v>951</v>
      </c>
      <c r="E1550" s="428">
        <v>2500</v>
      </c>
      <c r="F1550" s="429">
        <v>44210</v>
      </c>
      <c r="G1550" s="433">
        <v>2020</v>
      </c>
      <c r="H1550" s="432" t="s">
        <v>1717</v>
      </c>
      <c r="I1550" s="426" t="s">
        <v>1718</v>
      </c>
      <c r="J1550" s="426" t="s">
        <v>1718</v>
      </c>
      <c r="K1550" s="426" t="s">
        <v>1131</v>
      </c>
    </row>
    <row r="1551" spans="1:11" ht="15" x14ac:dyDescent="0.2">
      <c r="A1551" s="1">
        <v>20200180</v>
      </c>
      <c r="B1551" s="436" t="s">
        <v>937</v>
      </c>
      <c r="C1551" s="427">
        <v>3672528245344</v>
      </c>
      <c r="D1551" s="427" t="s">
        <v>952</v>
      </c>
      <c r="E1551" s="428">
        <v>2500</v>
      </c>
      <c r="F1551" s="429">
        <v>44210</v>
      </c>
      <c r="G1551" s="433">
        <v>2020</v>
      </c>
      <c r="H1551" s="432" t="s">
        <v>1717</v>
      </c>
      <c r="I1551" s="426" t="s">
        <v>1718</v>
      </c>
      <c r="J1551" s="426" t="s">
        <v>1718</v>
      </c>
      <c r="K1551" s="426" t="s">
        <v>1131</v>
      </c>
    </row>
    <row r="1552" spans="1:11" ht="15" x14ac:dyDescent="0.2">
      <c r="A1552" s="1">
        <v>20200181</v>
      </c>
      <c r="B1552" s="436" t="s">
        <v>907</v>
      </c>
      <c r="C1552" s="427">
        <v>1552528244566</v>
      </c>
      <c r="D1552" s="427" t="s">
        <v>910</v>
      </c>
      <c r="E1552" s="428">
        <v>4000</v>
      </c>
      <c r="F1552" s="429">
        <v>44210</v>
      </c>
      <c r="G1552" s="433">
        <v>2020</v>
      </c>
      <c r="H1552" s="432" t="s">
        <v>1717</v>
      </c>
      <c r="I1552" s="426" t="s">
        <v>1718</v>
      </c>
      <c r="J1552" s="426" t="s">
        <v>1718</v>
      </c>
      <c r="K1552" s="426" t="s">
        <v>1131</v>
      </c>
    </row>
    <row r="1553" spans="1:11" ht="15" x14ac:dyDescent="0.2">
      <c r="A1553" s="1">
        <v>20200182</v>
      </c>
      <c r="B1553" s="436" t="s">
        <v>937</v>
      </c>
      <c r="C1553" s="427" t="s">
        <v>1656</v>
      </c>
      <c r="D1553" s="427" t="s">
        <v>953</v>
      </c>
      <c r="E1553" s="428">
        <v>2500</v>
      </c>
      <c r="F1553" s="429">
        <v>44210</v>
      </c>
      <c r="G1553" s="433">
        <v>2020</v>
      </c>
      <c r="H1553" s="432" t="s">
        <v>1717</v>
      </c>
      <c r="I1553" s="426" t="s">
        <v>1718</v>
      </c>
      <c r="J1553" s="426" t="s">
        <v>1718</v>
      </c>
      <c r="K1553" s="426" t="s">
        <v>1131</v>
      </c>
    </row>
    <row r="1554" spans="1:11" ht="15" x14ac:dyDescent="0.2">
      <c r="A1554" s="1">
        <v>20200183</v>
      </c>
      <c r="B1554" s="436" t="s">
        <v>937</v>
      </c>
      <c r="C1554" s="427" t="s">
        <v>2076</v>
      </c>
      <c r="D1554" s="427" t="s">
        <v>955</v>
      </c>
      <c r="E1554" s="428">
        <v>4500</v>
      </c>
      <c r="F1554" s="429">
        <v>44210</v>
      </c>
      <c r="G1554" s="433">
        <v>2020</v>
      </c>
      <c r="H1554" s="432" t="s">
        <v>1717</v>
      </c>
      <c r="I1554" s="426" t="s">
        <v>1718</v>
      </c>
      <c r="J1554" s="426" t="s">
        <v>1718</v>
      </c>
      <c r="K1554" s="426" t="s">
        <v>1131</v>
      </c>
    </row>
    <row r="1555" spans="1:11" ht="15" x14ac:dyDescent="0.2">
      <c r="A1555" s="1">
        <v>20200184</v>
      </c>
      <c r="B1555" s="436" t="s">
        <v>937</v>
      </c>
      <c r="C1555" s="427" t="s">
        <v>1657</v>
      </c>
      <c r="D1555" s="427" t="s">
        <v>956</v>
      </c>
      <c r="E1555" s="428">
        <v>4000</v>
      </c>
      <c r="F1555" s="429">
        <v>44210</v>
      </c>
      <c r="G1555" s="433">
        <v>2020</v>
      </c>
      <c r="H1555" s="432" t="s">
        <v>1717</v>
      </c>
      <c r="I1555" s="426" t="s">
        <v>1718</v>
      </c>
      <c r="J1555" s="426" t="s">
        <v>1718</v>
      </c>
      <c r="K1555" s="426" t="s">
        <v>1131</v>
      </c>
    </row>
    <row r="1556" spans="1:11" ht="15" x14ac:dyDescent="0.2">
      <c r="A1556" s="1">
        <v>20200185</v>
      </c>
      <c r="B1556" s="436" t="s">
        <v>937</v>
      </c>
      <c r="C1556" s="427" t="s">
        <v>1658</v>
      </c>
      <c r="D1556" s="427" t="s">
        <v>957</v>
      </c>
      <c r="E1556" s="428">
        <v>2500</v>
      </c>
      <c r="F1556" s="429">
        <v>44210</v>
      </c>
      <c r="G1556" s="433">
        <v>2020</v>
      </c>
      <c r="H1556" s="432" t="s">
        <v>1717</v>
      </c>
      <c r="I1556" s="426" t="s">
        <v>1718</v>
      </c>
      <c r="J1556" s="426" t="s">
        <v>1718</v>
      </c>
      <c r="K1556" s="426" t="s">
        <v>1131</v>
      </c>
    </row>
    <row r="1557" spans="1:11" ht="15" x14ac:dyDescent="0.2">
      <c r="A1557" s="1">
        <v>20200186</v>
      </c>
      <c r="B1557" s="436" t="s">
        <v>937</v>
      </c>
      <c r="C1557" s="427" t="s">
        <v>1659</v>
      </c>
      <c r="D1557" s="427" t="s">
        <v>958</v>
      </c>
      <c r="E1557" s="428">
        <v>2500</v>
      </c>
      <c r="F1557" s="429">
        <v>44210</v>
      </c>
      <c r="G1557" s="433">
        <v>2020</v>
      </c>
      <c r="H1557" s="432" t="s">
        <v>1717</v>
      </c>
      <c r="I1557" s="426" t="s">
        <v>1718</v>
      </c>
      <c r="J1557" s="426" t="s">
        <v>1718</v>
      </c>
      <c r="K1557" s="426" t="s">
        <v>1131</v>
      </c>
    </row>
    <row r="1558" spans="1:11" ht="15" x14ac:dyDescent="0.2">
      <c r="A1558" s="1">
        <v>20200187</v>
      </c>
      <c r="B1558" s="436" t="s">
        <v>937</v>
      </c>
      <c r="C1558" s="427" t="s">
        <v>2077</v>
      </c>
      <c r="D1558" s="427" t="s">
        <v>959</v>
      </c>
      <c r="E1558" s="428">
        <v>3500</v>
      </c>
      <c r="F1558" s="429">
        <v>44210</v>
      </c>
      <c r="G1558" s="433">
        <v>2020</v>
      </c>
      <c r="H1558" s="432" t="s">
        <v>1717</v>
      </c>
      <c r="I1558" s="426" t="s">
        <v>1718</v>
      </c>
      <c r="J1558" s="426" t="s">
        <v>1718</v>
      </c>
      <c r="K1558" s="426" t="s">
        <v>1131</v>
      </c>
    </row>
    <row r="1559" spans="1:11" ht="15" x14ac:dyDescent="0.2">
      <c r="A1559" s="1">
        <v>20200188</v>
      </c>
      <c r="B1559" s="436" t="s">
        <v>937</v>
      </c>
      <c r="C1559" s="427" t="s">
        <v>1660</v>
      </c>
      <c r="D1559" s="427" t="s">
        <v>960</v>
      </c>
      <c r="E1559" s="428">
        <v>3500</v>
      </c>
      <c r="F1559" s="429">
        <v>44210</v>
      </c>
      <c r="G1559" s="433">
        <v>2020</v>
      </c>
      <c r="H1559" s="432" t="s">
        <v>1717</v>
      </c>
      <c r="I1559" s="426" t="s">
        <v>1718</v>
      </c>
      <c r="J1559" s="426" t="s">
        <v>1718</v>
      </c>
      <c r="K1559" s="426" t="s">
        <v>1131</v>
      </c>
    </row>
    <row r="1560" spans="1:11" ht="15" x14ac:dyDescent="0.2">
      <c r="A1560" s="1">
        <v>20200189</v>
      </c>
      <c r="B1560" s="436" t="s">
        <v>907</v>
      </c>
      <c r="C1560" s="427">
        <v>6072528245428</v>
      </c>
      <c r="D1560" s="427" t="s">
        <v>936</v>
      </c>
      <c r="E1560" s="428">
        <v>5000</v>
      </c>
      <c r="F1560" s="429">
        <v>44210</v>
      </c>
      <c r="G1560" s="433">
        <v>2020</v>
      </c>
      <c r="H1560" s="432" t="s">
        <v>1717</v>
      </c>
      <c r="I1560" s="426" t="s">
        <v>1718</v>
      </c>
      <c r="J1560" s="426" t="s">
        <v>1718</v>
      </c>
      <c r="K1560" s="426" t="s">
        <v>1131</v>
      </c>
    </row>
    <row r="1561" spans="1:11" ht="15" x14ac:dyDescent="0.2">
      <c r="A1561" s="1">
        <v>20200190</v>
      </c>
      <c r="B1561" s="436" t="s">
        <v>907</v>
      </c>
      <c r="C1561" s="427">
        <v>2362528245580</v>
      </c>
      <c r="D1561" s="427" t="s">
        <v>915</v>
      </c>
      <c r="E1561" s="428">
        <v>5000</v>
      </c>
      <c r="F1561" s="429">
        <v>44210</v>
      </c>
      <c r="G1561" s="433">
        <v>2020</v>
      </c>
      <c r="H1561" s="432" t="s">
        <v>1717</v>
      </c>
      <c r="I1561" s="426" t="s">
        <v>1718</v>
      </c>
      <c r="J1561" s="426" t="s">
        <v>1718</v>
      </c>
      <c r="K1561" s="426" t="s">
        <v>1131</v>
      </c>
    </row>
    <row r="1562" spans="1:11" ht="15" x14ac:dyDescent="0.2">
      <c r="A1562" s="1">
        <v>20200191</v>
      </c>
      <c r="B1562" s="436" t="s">
        <v>937</v>
      </c>
      <c r="C1562" s="427" t="s">
        <v>1661</v>
      </c>
      <c r="D1562" s="427" t="s">
        <v>961</v>
      </c>
      <c r="E1562" s="428">
        <v>3000</v>
      </c>
      <c r="F1562" s="429">
        <v>44210</v>
      </c>
      <c r="G1562" s="433">
        <v>2020</v>
      </c>
      <c r="H1562" s="432" t="s">
        <v>1717</v>
      </c>
      <c r="I1562" s="426" t="s">
        <v>1718</v>
      </c>
      <c r="J1562" s="426" t="s">
        <v>1718</v>
      </c>
      <c r="K1562" s="426" t="s">
        <v>1131</v>
      </c>
    </row>
    <row r="1563" spans="1:11" ht="15" x14ac:dyDescent="0.2">
      <c r="A1563" s="1">
        <v>20200192</v>
      </c>
      <c r="B1563" s="436" t="s">
        <v>937</v>
      </c>
      <c r="C1563" s="427" t="s">
        <v>1662</v>
      </c>
      <c r="D1563" s="427" t="s">
        <v>962</v>
      </c>
      <c r="E1563" s="428">
        <v>4500</v>
      </c>
      <c r="F1563" s="429">
        <v>44210</v>
      </c>
      <c r="G1563" s="433">
        <v>2020</v>
      </c>
      <c r="H1563" s="432" t="s">
        <v>1717</v>
      </c>
      <c r="I1563" s="426" t="s">
        <v>1718</v>
      </c>
      <c r="J1563" s="426" t="s">
        <v>1718</v>
      </c>
      <c r="K1563" s="426" t="s">
        <v>1131</v>
      </c>
    </row>
    <row r="1564" spans="1:11" ht="15" x14ac:dyDescent="0.2">
      <c r="A1564" s="1">
        <v>20200193</v>
      </c>
      <c r="B1564" s="436" t="s">
        <v>937</v>
      </c>
      <c r="C1564" s="427" t="s">
        <v>1663</v>
      </c>
      <c r="D1564" s="427" t="s">
        <v>963</v>
      </c>
      <c r="E1564" s="428">
        <v>4500</v>
      </c>
      <c r="F1564" s="429">
        <v>44210</v>
      </c>
      <c r="G1564" s="433">
        <v>2020</v>
      </c>
      <c r="H1564" s="432" t="s">
        <v>1717</v>
      </c>
      <c r="I1564" s="426" t="s">
        <v>1718</v>
      </c>
      <c r="J1564" s="426" t="s">
        <v>1718</v>
      </c>
      <c r="K1564" s="426" t="s">
        <v>1131</v>
      </c>
    </row>
    <row r="1565" spans="1:11" ht="15" x14ac:dyDescent="0.2">
      <c r="A1565" s="1">
        <v>20200194</v>
      </c>
      <c r="B1565" s="436" t="s">
        <v>937</v>
      </c>
      <c r="C1565" s="427" t="s">
        <v>2078</v>
      </c>
      <c r="D1565" s="427" t="s">
        <v>964</v>
      </c>
      <c r="E1565" s="428">
        <v>2500</v>
      </c>
      <c r="F1565" s="429">
        <v>44210</v>
      </c>
      <c r="G1565" s="433">
        <v>2020</v>
      </c>
      <c r="H1565" s="432" t="s">
        <v>1717</v>
      </c>
      <c r="I1565" s="426" t="s">
        <v>1718</v>
      </c>
      <c r="J1565" s="426" t="s">
        <v>1718</v>
      </c>
      <c r="K1565" s="426" t="s">
        <v>1131</v>
      </c>
    </row>
    <row r="1566" spans="1:11" ht="15" x14ac:dyDescent="0.2">
      <c r="A1566" s="1">
        <v>20200195</v>
      </c>
      <c r="B1566" s="436" t="s">
        <v>937</v>
      </c>
      <c r="C1566" s="427" t="s">
        <v>2079</v>
      </c>
      <c r="D1566" s="427" t="s">
        <v>966</v>
      </c>
      <c r="E1566" s="428">
        <v>2500</v>
      </c>
      <c r="F1566" s="429">
        <v>44210</v>
      </c>
      <c r="G1566" s="433">
        <v>2020</v>
      </c>
      <c r="H1566" s="432" t="s">
        <v>1717</v>
      </c>
      <c r="I1566" s="426" t="s">
        <v>1718</v>
      </c>
      <c r="J1566" s="426" t="s">
        <v>1718</v>
      </c>
      <c r="K1566" s="426" t="s">
        <v>1131</v>
      </c>
    </row>
    <row r="1567" spans="1:11" ht="15" x14ac:dyDescent="0.2">
      <c r="A1567" s="1">
        <v>20200196</v>
      </c>
      <c r="B1567" s="436" t="s">
        <v>937</v>
      </c>
      <c r="C1567" s="427" t="s">
        <v>2080</v>
      </c>
      <c r="D1567" s="427" t="s">
        <v>967</v>
      </c>
      <c r="E1567" s="428">
        <v>2000</v>
      </c>
      <c r="F1567" s="429">
        <v>44210</v>
      </c>
      <c r="G1567" s="433">
        <v>2020</v>
      </c>
      <c r="H1567" s="432" t="s">
        <v>1717</v>
      </c>
      <c r="I1567" s="426" t="s">
        <v>1718</v>
      </c>
      <c r="J1567" s="426" t="s">
        <v>1718</v>
      </c>
      <c r="K1567" s="426" t="s">
        <v>1131</v>
      </c>
    </row>
    <row r="1568" spans="1:11" ht="15" x14ac:dyDescent="0.2">
      <c r="A1568" s="1">
        <v>20200197</v>
      </c>
      <c r="B1568" s="436" t="s">
        <v>937</v>
      </c>
      <c r="C1568" s="427" t="s">
        <v>1664</v>
      </c>
      <c r="D1568" s="427" t="s">
        <v>968</v>
      </c>
      <c r="E1568" s="428">
        <v>3500</v>
      </c>
      <c r="F1568" s="429">
        <v>44210</v>
      </c>
      <c r="G1568" s="433">
        <v>2020</v>
      </c>
      <c r="H1568" s="432" t="s">
        <v>1717</v>
      </c>
      <c r="I1568" s="426" t="s">
        <v>1718</v>
      </c>
      <c r="J1568" s="426" t="s">
        <v>1718</v>
      </c>
      <c r="K1568" s="426" t="s">
        <v>1131</v>
      </c>
    </row>
    <row r="1569" spans="1:11" ht="15" x14ac:dyDescent="0.2">
      <c r="A1569" s="1">
        <v>20200198</v>
      </c>
      <c r="B1569" s="436" t="s">
        <v>937</v>
      </c>
      <c r="C1569" s="427" t="s">
        <v>2081</v>
      </c>
      <c r="D1569" s="427" t="s">
        <v>969</v>
      </c>
      <c r="E1569" s="428">
        <v>2500</v>
      </c>
      <c r="F1569" s="429">
        <v>44210</v>
      </c>
      <c r="G1569" s="433">
        <v>2020</v>
      </c>
      <c r="H1569" s="432" t="s">
        <v>1717</v>
      </c>
      <c r="I1569" s="426" t="s">
        <v>1718</v>
      </c>
      <c r="J1569" s="426" t="s">
        <v>1718</v>
      </c>
      <c r="K1569" s="426" t="s">
        <v>1131</v>
      </c>
    </row>
    <row r="1570" spans="1:11" ht="15" x14ac:dyDescent="0.2">
      <c r="A1570" s="1">
        <v>20200199</v>
      </c>
      <c r="B1570" s="436" t="s">
        <v>937</v>
      </c>
      <c r="C1570" s="427" t="s">
        <v>1665</v>
      </c>
      <c r="D1570" s="427" t="s">
        <v>970</v>
      </c>
      <c r="E1570" s="428">
        <v>3000</v>
      </c>
      <c r="F1570" s="429">
        <v>44210</v>
      </c>
      <c r="G1570" s="433">
        <v>2020</v>
      </c>
      <c r="H1570" s="432" t="s">
        <v>1717</v>
      </c>
      <c r="I1570" s="426" t="s">
        <v>1718</v>
      </c>
      <c r="J1570" s="426" t="s">
        <v>1718</v>
      </c>
      <c r="K1570" s="426" t="s">
        <v>1131</v>
      </c>
    </row>
    <row r="1571" spans="1:11" ht="15" x14ac:dyDescent="0.2">
      <c r="A1571" s="1">
        <v>20200200</v>
      </c>
      <c r="B1571" s="436" t="s">
        <v>937</v>
      </c>
      <c r="C1571" s="427" t="s">
        <v>1666</v>
      </c>
      <c r="D1571" s="427" t="s">
        <v>972</v>
      </c>
      <c r="E1571" s="428">
        <v>3000</v>
      </c>
      <c r="F1571" s="429">
        <v>44210</v>
      </c>
      <c r="G1571" s="433">
        <v>2020</v>
      </c>
      <c r="H1571" s="432" t="s">
        <v>1717</v>
      </c>
      <c r="I1571" s="426" t="s">
        <v>1718</v>
      </c>
      <c r="J1571" s="426" t="s">
        <v>1718</v>
      </c>
      <c r="K1571" s="426" t="s">
        <v>1131</v>
      </c>
    </row>
    <row r="1572" spans="1:11" ht="15" x14ac:dyDescent="0.2">
      <c r="A1572" s="1">
        <v>20200201</v>
      </c>
      <c r="B1572" s="436" t="s">
        <v>937</v>
      </c>
      <c r="C1572" s="427" t="s">
        <v>1667</v>
      </c>
      <c r="D1572" s="427" t="s">
        <v>973</v>
      </c>
      <c r="E1572" s="428">
        <v>2500</v>
      </c>
      <c r="F1572" s="429">
        <v>44210</v>
      </c>
      <c r="G1572" s="433">
        <v>2020</v>
      </c>
      <c r="H1572" s="432" t="s">
        <v>1717</v>
      </c>
      <c r="I1572" s="426" t="s">
        <v>1718</v>
      </c>
      <c r="J1572" s="426" t="s">
        <v>1718</v>
      </c>
      <c r="K1572" s="426" t="s">
        <v>1131</v>
      </c>
    </row>
    <row r="1573" spans="1:11" ht="15" x14ac:dyDescent="0.2">
      <c r="A1573" s="1">
        <v>20200202</v>
      </c>
      <c r="B1573" s="436" t="s">
        <v>937</v>
      </c>
      <c r="C1573" s="427" t="s">
        <v>1668</v>
      </c>
      <c r="D1573" s="427" t="s">
        <v>974</v>
      </c>
      <c r="E1573" s="428">
        <v>2500</v>
      </c>
      <c r="F1573" s="429">
        <v>44210</v>
      </c>
      <c r="G1573" s="433">
        <v>2020</v>
      </c>
      <c r="H1573" s="432" t="s">
        <v>1717</v>
      </c>
      <c r="I1573" s="426" t="s">
        <v>1718</v>
      </c>
      <c r="J1573" s="426" t="s">
        <v>1718</v>
      </c>
      <c r="K1573" s="426" t="s">
        <v>1131</v>
      </c>
    </row>
    <row r="1574" spans="1:11" ht="15" x14ac:dyDescent="0.2">
      <c r="A1574" s="1">
        <v>20200203</v>
      </c>
      <c r="B1574" s="436" t="s">
        <v>937</v>
      </c>
      <c r="C1574" s="427" t="s">
        <v>1669</v>
      </c>
      <c r="D1574" s="427" t="s">
        <v>975</v>
      </c>
      <c r="E1574" s="428">
        <v>2500</v>
      </c>
      <c r="F1574" s="429">
        <v>44210</v>
      </c>
      <c r="G1574" s="433">
        <v>2020</v>
      </c>
      <c r="H1574" s="432" t="s">
        <v>1717</v>
      </c>
      <c r="I1574" s="426" t="s">
        <v>1718</v>
      </c>
      <c r="J1574" s="426" t="s">
        <v>1718</v>
      </c>
      <c r="K1574" s="426" t="s">
        <v>1131</v>
      </c>
    </row>
    <row r="1575" spans="1:11" ht="15" x14ac:dyDescent="0.2">
      <c r="A1575" s="1">
        <v>20200204</v>
      </c>
      <c r="B1575" s="436" t="s">
        <v>937</v>
      </c>
      <c r="C1575" s="427" t="s">
        <v>1670</v>
      </c>
      <c r="D1575" s="427" t="s">
        <v>976</v>
      </c>
      <c r="E1575" s="428">
        <v>3000</v>
      </c>
      <c r="F1575" s="429">
        <v>44210</v>
      </c>
      <c r="G1575" s="433">
        <v>2020</v>
      </c>
      <c r="H1575" s="432" t="s">
        <v>1717</v>
      </c>
      <c r="I1575" s="426" t="s">
        <v>1718</v>
      </c>
      <c r="J1575" s="426" t="s">
        <v>1718</v>
      </c>
      <c r="K1575" s="426" t="s">
        <v>1131</v>
      </c>
    </row>
    <row r="1576" spans="1:11" ht="15" x14ac:dyDescent="0.2">
      <c r="A1576" s="1">
        <v>20200205</v>
      </c>
      <c r="B1576" s="436" t="s">
        <v>937</v>
      </c>
      <c r="C1576" s="427" t="s">
        <v>2082</v>
      </c>
      <c r="D1576" s="427" t="s">
        <v>977</v>
      </c>
      <c r="E1576" s="428">
        <v>1500</v>
      </c>
      <c r="F1576" s="429">
        <v>44210</v>
      </c>
      <c r="G1576" s="433">
        <v>2020</v>
      </c>
      <c r="H1576" s="432" t="s">
        <v>1717</v>
      </c>
      <c r="I1576" s="426" t="s">
        <v>1718</v>
      </c>
      <c r="J1576" s="426" t="s">
        <v>1718</v>
      </c>
      <c r="K1576" s="426" t="s">
        <v>1131</v>
      </c>
    </row>
    <row r="1577" spans="1:11" ht="15" x14ac:dyDescent="0.2">
      <c r="A1577" s="1">
        <v>20200206</v>
      </c>
      <c r="B1577" s="436" t="s">
        <v>937</v>
      </c>
      <c r="C1577" s="427" t="s">
        <v>2083</v>
      </c>
      <c r="D1577" s="427" t="s">
        <v>978</v>
      </c>
      <c r="E1577" s="428">
        <v>3000</v>
      </c>
      <c r="F1577" s="429">
        <v>44210</v>
      </c>
      <c r="G1577" s="433">
        <v>2020</v>
      </c>
      <c r="H1577" s="432" t="s">
        <v>1717</v>
      </c>
      <c r="I1577" s="426" t="s">
        <v>1718</v>
      </c>
      <c r="J1577" s="426" t="s">
        <v>1718</v>
      </c>
      <c r="K1577" s="426" t="s">
        <v>1131</v>
      </c>
    </row>
    <row r="1578" spans="1:11" ht="15" x14ac:dyDescent="0.2">
      <c r="A1578" s="1">
        <v>20200207</v>
      </c>
      <c r="B1578" s="436" t="s">
        <v>937</v>
      </c>
      <c r="C1578" s="427" t="s">
        <v>2084</v>
      </c>
      <c r="D1578" s="427" t="s">
        <v>980</v>
      </c>
      <c r="E1578" s="428">
        <v>3000</v>
      </c>
      <c r="F1578" s="429">
        <v>44210</v>
      </c>
      <c r="G1578" s="433">
        <v>2020</v>
      </c>
      <c r="H1578" s="432" t="s">
        <v>1717</v>
      </c>
      <c r="I1578" s="426" t="s">
        <v>1718</v>
      </c>
      <c r="J1578" s="426" t="s">
        <v>1718</v>
      </c>
      <c r="K1578" s="426" t="s">
        <v>1131</v>
      </c>
    </row>
    <row r="1579" spans="1:11" ht="15" x14ac:dyDescent="0.2">
      <c r="A1579" s="1">
        <v>20200208</v>
      </c>
      <c r="B1579" s="436" t="s">
        <v>937</v>
      </c>
      <c r="C1579" s="427" t="s">
        <v>1671</v>
      </c>
      <c r="D1579" s="427" t="s">
        <v>981</v>
      </c>
      <c r="E1579" s="428">
        <v>3000</v>
      </c>
      <c r="F1579" s="429">
        <v>44210</v>
      </c>
      <c r="G1579" s="433">
        <v>2020</v>
      </c>
      <c r="H1579" s="432" t="s">
        <v>1717</v>
      </c>
      <c r="I1579" s="426" t="s">
        <v>1718</v>
      </c>
      <c r="J1579" s="426" t="s">
        <v>1718</v>
      </c>
      <c r="K1579" s="426" t="s">
        <v>1131</v>
      </c>
    </row>
    <row r="1580" spans="1:11" ht="15" x14ac:dyDescent="0.2">
      <c r="A1580" s="1">
        <v>20200209</v>
      </c>
      <c r="B1580" s="436" t="s">
        <v>937</v>
      </c>
      <c r="C1580" s="427" t="s">
        <v>2085</v>
      </c>
      <c r="D1580" s="427" t="s">
        <v>982</v>
      </c>
      <c r="E1580" s="428">
        <v>3000</v>
      </c>
      <c r="F1580" s="429">
        <v>44210</v>
      </c>
      <c r="G1580" s="433">
        <v>2020</v>
      </c>
      <c r="H1580" s="432" t="s">
        <v>1717</v>
      </c>
      <c r="I1580" s="426" t="s">
        <v>1718</v>
      </c>
      <c r="J1580" s="426" t="s">
        <v>1718</v>
      </c>
      <c r="K1580" s="426" t="s">
        <v>1131</v>
      </c>
    </row>
    <row r="1581" spans="1:11" ht="15" x14ac:dyDescent="0.2">
      <c r="A1581" s="1">
        <v>20200210</v>
      </c>
      <c r="B1581" s="436" t="s">
        <v>937</v>
      </c>
      <c r="C1581" s="427" t="s">
        <v>1672</v>
      </c>
      <c r="D1581" s="427" t="s">
        <v>984</v>
      </c>
      <c r="E1581" s="428">
        <v>2500</v>
      </c>
      <c r="F1581" s="429">
        <v>44210</v>
      </c>
      <c r="G1581" s="433">
        <v>2020</v>
      </c>
      <c r="H1581" s="432" t="s">
        <v>1717</v>
      </c>
      <c r="I1581" s="426" t="s">
        <v>1718</v>
      </c>
      <c r="J1581" s="426" t="s">
        <v>1718</v>
      </c>
      <c r="K1581" s="426" t="s">
        <v>1131</v>
      </c>
    </row>
    <row r="1582" spans="1:11" ht="15" x14ac:dyDescent="0.2">
      <c r="A1582" s="1">
        <v>20200211</v>
      </c>
      <c r="B1582" s="426" t="s">
        <v>937</v>
      </c>
      <c r="C1582" s="427" t="s">
        <v>2107</v>
      </c>
      <c r="D1582" s="427" t="s">
        <v>985</v>
      </c>
      <c r="E1582" s="428">
        <v>2500</v>
      </c>
      <c r="F1582" s="429">
        <v>44216</v>
      </c>
      <c r="G1582" s="433">
        <v>2020</v>
      </c>
      <c r="H1582" s="432" t="s">
        <v>1717</v>
      </c>
      <c r="I1582" s="426" t="s">
        <v>1718</v>
      </c>
      <c r="J1582" s="426" t="s">
        <v>1718</v>
      </c>
      <c r="K1582" s="426" t="s">
        <v>1131</v>
      </c>
    </row>
    <row r="1583" spans="1:11" ht="15" x14ac:dyDescent="0.2">
      <c r="A1583" s="1">
        <v>20200212</v>
      </c>
      <c r="B1583" s="436" t="s">
        <v>937</v>
      </c>
      <c r="C1583" s="427" t="s">
        <v>2086</v>
      </c>
      <c r="D1583" s="427" t="s">
        <v>986</v>
      </c>
      <c r="E1583" s="428">
        <v>2500</v>
      </c>
      <c r="F1583" s="429">
        <v>44210</v>
      </c>
      <c r="G1583" s="433">
        <v>2020</v>
      </c>
      <c r="H1583" s="432" t="s">
        <v>1717</v>
      </c>
      <c r="I1583" s="426" t="s">
        <v>1718</v>
      </c>
      <c r="J1583" s="426" t="s">
        <v>1718</v>
      </c>
      <c r="K1583" s="426" t="s">
        <v>1131</v>
      </c>
    </row>
    <row r="1584" spans="1:11" ht="15" x14ac:dyDescent="0.2">
      <c r="A1584" s="1">
        <v>20200213</v>
      </c>
      <c r="B1584" s="436" t="s">
        <v>937</v>
      </c>
      <c r="C1584" s="427" t="s">
        <v>1673</v>
      </c>
      <c r="D1584" s="427" t="s">
        <v>1132</v>
      </c>
      <c r="E1584" s="428">
        <v>1500</v>
      </c>
      <c r="F1584" s="429">
        <v>44210</v>
      </c>
      <c r="G1584" s="433">
        <v>2020</v>
      </c>
      <c r="H1584" s="432" t="s">
        <v>1717</v>
      </c>
      <c r="I1584" s="426" t="s">
        <v>1718</v>
      </c>
      <c r="J1584" s="426" t="s">
        <v>1718</v>
      </c>
      <c r="K1584" s="426" t="s">
        <v>1131</v>
      </c>
    </row>
    <row r="1585" spans="1:11" ht="15" x14ac:dyDescent="0.2">
      <c r="A1585" s="1">
        <v>20200214</v>
      </c>
      <c r="B1585" s="436" t="s">
        <v>907</v>
      </c>
      <c r="C1585" s="427" t="s">
        <v>2087</v>
      </c>
      <c r="D1585" s="427" t="s">
        <v>1133</v>
      </c>
      <c r="E1585" s="428">
        <v>3500</v>
      </c>
      <c r="F1585" s="429">
        <v>44210</v>
      </c>
      <c r="G1585" s="433">
        <v>2020</v>
      </c>
      <c r="H1585" s="432" t="s">
        <v>1717</v>
      </c>
      <c r="I1585" s="426" t="s">
        <v>1718</v>
      </c>
      <c r="J1585" s="426" t="s">
        <v>1718</v>
      </c>
      <c r="K1585" s="426" t="s">
        <v>1131</v>
      </c>
    </row>
    <row r="1586" spans="1:11" ht="15" x14ac:dyDescent="0.2">
      <c r="A1586" s="1">
        <v>20200215</v>
      </c>
      <c r="B1586" s="436" t="s">
        <v>907</v>
      </c>
      <c r="C1586" s="427" t="s">
        <v>1674</v>
      </c>
      <c r="D1586" s="427" t="s">
        <v>1134</v>
      </c>
      <c r="E1586" s="428">
        <v>2000</v>
      </c>
      <c r="F1586" s="429">
        <v>44210</v>
      </c>
      <c r="G1586" s="433">
        <v>2020</v>
      </c>
      <c r="H1586" s="432" t="s">
        <v>1717</v>
      </c>
      <c r="I1586" s="426" t="s">
        <v>1718</v>
      </c>
      <c r="J1586" s="426" t="s">
        <v>1718</v>
      </c>
      <c r="K1586" s="426" t="s">
        <v>1131</v>
      </c>
    </row>
    <row r="1587" spans="1:11" ht="30" x14ac:dyDescent="0.2">
      <c r="A1587" s="1">
        <v>20200216</v>
      </c>
      <c r="B1587" s="426" t="s">
        <v>1577</v>
      </c>
      <c r="C1587" s="427">
        <v>33271930066</v>
      </c>
      <c r="D1587" s="427" t="s">
        <v>1578</v>
      </c>
      <c r="E1587" s="428">
        <v>102768.93</v>
      </c>
      <c r="F1587" s="429">
        <v>44203</v>
      </c>
      <c r="G1587" s="433">
        <v>2020</v>
      </c>
      <c r="H1587" s="432" t="s">
        <v>2043</v>
      </c>
      <c r="I1587" s="426" t="s">
        <v>2044</v>
      </c>
      <c r="J1587" s="426" t="s">
        <v>2044</v>
      </c>
      <c r="K1587" s="426" t="s">
        <v>1732</v>
      </c>
    </row>
    <row r="1588" spans="1:11" ht="30" x14ac:dyDescent="0.2">
      <c r="A1588" s="1">
        <v>20200217</v>
      </c>
      <c r="B1588" s="426" t="s">
        <v>233</v>
      </c>
      <c r="C1588" s="427">
        <v>620020221486</v>
      </c>
      <c r="D1588" s="427" t="s">
        <v>234</v>
      </c>
      <c r="E1588" s="428">
        <v>150000</v>
      </c>
      <c r="F1588" s="429">
        <v>44203</v>
      </c>
      <c r="G1588" s="433">
        <v>2020</v>
      </c>
      <c r="H1588" s="432" t="s">
        <v>2039</v>
      </c>
      <c r="I1588" s="426" t="s">
        <v>2040</v>
      </c>
      <c r="J1588" s="426" t="s">
        <v>2040</v>
      </c>
      <c r="K1588" s="426" t="s">
        <v>2041</v>
      </c>
    </row>
    <row r="1589" spans="1:11" ht="15" x14ac:dyDescent="0.2">
      <c r="A1589" s="1">
        <v>20200218</v>
      </c>
      <c r="B1589" s="426" t="s">
        <v>937</v>
      </c>
      <c r="C1589" s="427" t="s">
        <v>1808</v>
      </c>
      <c r="D1589" s="427" t="s">
        <v>948</v>
      </c>
      <c r="E1589" s="428">
        <v>3500</v>
      </c>
      <c r="F1589" s="429">
        <v>44210</v>
      </c>
      <c r="G1589" s="433">
        <v>2020</v>
      </c>
      <c r="H1589" s="432" t="s">
        <v>2043</v>
      </c>
      <c r="I1589" s="426" t="s">
        <v>2044</v>
      </c>
      <c r="J1589" s="426" t="s">
        <v>2044</v>
      </c>
      <c r="K1589" s="426" t="s">
        <v>1732</v>
      </c>
    </row>
    <row r="1590" spans="1:11" ht="15" x14ac:dyDescent="0.2">
      <c r="A1590" s="1">
        <v>20200219</v>
      </c>
      <c r="B1590" s="426" t="s">
        <v>937</v>
      </c>
      <c r="C1590" s="427" t="s">
        <v>1807</v>
      </c>
      <c r="D1590" s="427" t="s">
        <v>949</v>
      </c>
      <c r="E1590" s="428">
        <v>3500</v>
      </c>
      <c r="F1590" s="429">
        <v>44210</v>
      </c>
      <c r="G1590" s="433">
        <v>2020</v>
      </c>
      <c r="H1590" s="432" t="s">
        <v>2043</v>
      </c>
      <c r="I1590" s="426" t="s">
        <v>2044</v>
      </c>
      <c r="J1590" s="426" t="s">
        <v>2044</v>
      </c>
      <c r="K1590" s="426" t="s">
        <v>1732</v>
      </c>
    </row>
    <row r="1591" spans="1:11" ht="15" x14ac:dyDescent="0.2">
      <c r="A1591" s="1">
        <v>20200220</v>
      </c>
      <c r="B1591" s="426" t="s">
        <v>937</v>
      </c>
      <c r="C1591" s="427" t="s">
        <v>1809</v>
      </c>
      <c r="D1591" s="427" t="s">
        <v>950</v>
      </c>
      <c r="E1591" s="428">
        <v>5000</v>
      </c>
      <c r="F1591" s="429">
        <v>44210</v>
      </c>
      <c r="G1591" s="433">
        <v>2020</v>
      </c>
      <c r="H1591" s="432" t="s">
        <v>2043</v>
      </c>
      <c r="I1591" s="426" t="s">
        <v>2044</v>
      </c>
      <c r="J1591" s="426" t="s">
        <v>2044</v>
      </c>
      <c r="K1591" s="426" t="s">
        <v>1732</v>
      </c>
    </row>
    <row r="1592" spans="1:11" ht="15" x14ac:dyDescent="0.2">
      <c r="A1592" s="1">
        <v>20200221</v>
      </c>
      <c r="B1592" s="426" t="s">
        <v>937</v>
      </c>
      <c r="C1592" s="427" t="s">
        <v>1810</v>
      </c>
      <c r="D1592" s="427" t="s">
        <v>954</v>
      </c>
      <c r="E1592" s="428">
        <v>4500</v>
      </c>
      <c r="F1592" s="429">
        <v>44210</v>
      </c>
      <c r="G1592" s="433">
        <v>2020</v>
      </c>
      <c r="H1592" s="432" t="s">
        <v>2043</v>
      </c>
      <c r="I1592" s="426" t="s">
        <v>2044</v>
      </c>
      <c r="J1592" s="426" t="s">
        <v>2044</v>
      </c>
      <c r="K1592" s="426" t="s">
        <v>1732</v>
      </c>
    </row>
    <row r="1593" spans="1:11" ht="15" x14ac:dyDescent="0.2">
      <c r="A1593" s="1">
        <v>20200222</v>
      </c>
      <c r="B1593" s="426" t="s">
        <v>937</v>
      </c>
      <c r="C1593" s="427" t="s">
        <v>1811</v>
      </c>
      <c r="D1593" s="427" t="s">
        <v>965</v>
      </c>
      <c r="E1593" s="428">
        <v>4500</v>
      </c>
      <c r="F1593" s="429">
        <v>44210</v>
      </c>
      <c r="G1593" s="433">
        <v>2020</v>
      </c>
      <c r="H1593" s="432" t="s">
        <v>2043</v>
      </c>
      <c r="I1593" s="426" t="s">
        <v>2044</v>
      </c>
      <c r="J1593" s="426" t="s">
        <v>2044</v>
      </c>
      <c r="K1593" s="426" t="s">
        <v>1732</v>
      </c>
    </row>
    <row r="1594" spans="1:11" ht="15" x14ac:dyDescent="0.2">
      <c r="A1594" s="1">
        <v>20200223</v>
      </c>
      <c r="B1594" s="426" t="s">
        <v>937</v>
      </c>
      <c r="C1594" s="427" t="s">
        <v>1812</v>
      </c>
      <c r="D1594" s="427" t="s">
        <v>971</v>
      </c>
      <c r="E1594" s="428">
        <v>4000</v>
      </c>
      <c r="F1594" s="429">
        <v>44210</v>
      </c>
      <c r="G1594" s="433">
        <v>2020</v>
      </c>
      <c r="H1594" s="432" t="s">
        <v>2043</v>
      </c>
      <c r="I1594" s="426" t="s">
        <v>2044</v>
      </c>
      <c r="J1594" s="426" t="s">
        <v>2044</v>
      </c>
      <c r="K1594" s="426" t="s">
        <v>1732</v>
      </c>
    </row>
    <row r="1595" spans="1:11" ht="15" x14ac:dyDescent="0.2">
      <c r="A1595" s="1">
        <v>20200224</v>
      </c>
      <c r="B1595" s="426" t="s">
        <v>937</v>
      </c>
      <c r="C1595" s="427" t="s">
        <v>1813</v>
      </c>
      <c r="D1595" s="427" t="s">
        <v>979</v>
      </c>
      <c r="E1595" s="428">
        <v>3500</v>
      </c>
      <c r="F1595" s="429">
        <v>44210</v>
      </c>
      <c r="G1595" s="433">
        <v>2020</v>
      </c>
      <c r="H1595" s="432" t="s">
        <v>2043</v>
      </c>
      <c r="I1595" s="426" t="s">
        <v>2044</v>
      </c>
      <c r="J1595" s="426" t="s">
        <v>2044</v>
      </c>
      <c r="K1595" s="426" t="s">
        <v>1732</v>
      </c>
    </row>
    <row r="1596" spans="1:11" ht="15" x14ac:dyDescent="0.2">
      <c r="A1596" s="1">
        <v>20200225</v>
      </c>
      <c r="B1596" s="426" t="s">
        <v>937</v>
      </c>
      <c r="C1596" s="427" t="s">
        <v>1814</v>
      </c>
      <c r="D1596" s="427" t="s">
        <v>983</v>
      </c>
      <c r="E1596" s="428">
        <v>3500</v>
      </c>
      <c r="F1596" s="429">
        <v>44210</v>
      </c>
      <c r="G1596" s="433">
        <v>2020</v>
      </c>
      <c r="H1596" s="432" t="s">
        <v>2043</v>
      </c>
      <c r="I1596" s="426" t="s">
        <v>2044</v>
      </c>
      <c r="J1596" s="426" t="s">
        <v>2044</v>
      </c>
      <c r="K1596" s="426" t="s">
        <v>1732</v>
      </c>
    </row>
    <row r="1597" spans="1:11" ht="15" x14ac:dyDescent="0.2">
      <c r="A1597" s="1">
        <v>20200226</v>
      </c>
      <c r="B1597" s="426" t="s">
        <v>907</v>
      </c>
      <c r="C1597" s="427" t="s">
        <v>1675</v>
      </c>
      <c r="D1597" s="427" t="s">
        <v>1136</v>
      </c>
      <c r="E1597" s="428">
        <v>3500</v>
      </c>
      <c r="F1597" s="429">
        <v>44210</v>
      </c>
      <c r="G1597" s="433">
        <v>2020</v>
      </c>
      <c r="H1597" s="432" t="s">
        <v>2043</v>
      </c>
      <c r="I1597" s="426" t="s">
        <v>2044</v>
      </c>
      <c r="J1597" s="426" t="s">
        <v>2044</v>
      </c>
      <c r="K1597" s="426" t="s">
        <v>1732</v>
      </c>
    </row>
    <row r="1598" spans="1:11" ht="15" x14ac:dyDescent="0.2">
      <c r="A1598" s="1">
        <v>20200227</v>
      </c>
      <c r="B1598" s="426" t="s">
        <v>907</v>
      </c>
      <c r="C1598" s="427" t="s">
        <v>2094</v>
      </c>
      <c r="D1598" s="427" t="s">
        <v>1135</v>
      </c>
      <c r="E1598" s="428">
        <v>5500</v>
      </c>
      <c r="F1598" s="429">
        <v>44210</v>
      </c>
      <c r="G1598" s="433">
        <v>2020</v>
      </c>
      <c r="H1598" s="432" t="s">
        <v>2043</v>
      </c>
      <c r="I1598" s="426" t="s">
        <v>2044</v>
      </c>
      <c r="J1598" s="426" t="s">
        <v>2044</v>
      </c>
      <c r="K1598" s="426" t="s">
        <v>1732</v>
      </c>
    </row>
    <row r="1599" spans="1:11" ht="15" x14ac:dyDescent="0.2">
      <c r="A1599" s="1">
        <v>20200228</v>
      </c>
      <c r="B1599" s="426" t="s">
        <v>907</v>
      </c>
      <c r="C1599" s="427">
        <v>2362528249054</v>
      </c>
      <c r="D1599" s="427" t="s">
        <v>1606</v>
      </c>
      <c r="E1599" s="428">
        <v>6000</v>
      </c>
      <c r="F1599" s="429">
        <v>44210</v>
      </c>
      <c r="G1599" s="433">
        <v>2020</v>
      </c>
      <c r="H1599" s="432" t="s">
        <v>2043</v>
      </c>
      <c r="I1599" s="426" t="s">
        <v>2044</v>
      </c>
      <c r="J1599" s="426" t="s">
        <v>2044</v>
      </c>
      <c r="K1599" s="426" t="s">
        <v>1732</v>
      </c>
    </row>
    <row r="1600" spans="1:11" ht="30" x14ac:dyDescent="0.2">
      <c r="A1600" s="1">
        <v>20200229</v>
      </c>
      <c r="B1600" s="436" t="s">
        <v>1058</v>
      </c>
      <c r="C1600" s="427">
        <v>623221360087</v>
      </c>
      <c r="D1600" s="427" t="s">
        <v>40</v>
      </c>
      <c r="E1600" s="428">
        <v>129589.33</v>
      </c>
      <c r="F1600" s="429">
        <v>44207</v>
      </c>
      <c r="G1600" s="433">
        <v>2020</v>
      </c>
      <c r="H1600" s="432" t="s">
        <v>2049</v>
      </c>
      <c r="I1600" s="426" t="s">
        <v>2050</v>
      </c>
      <c r="J1600" s="426" t="s">
        <v>2050</v>
      </c>
      <c r="K1600" s="426" t="s">
        <v>2041</v>
      </c>
    </row>
    <row r="1601" spans="1:11" ht="15" x14ac:dyDescent="0.2">
      <c r="A1601" s="1">
        <v>20200230</v>
      </c>
      <c r="B1601" s="436" t="s">
        <v>1058</v>
      </c>
      <c r="C1601" s="427">
        <v>623221360087</v>
      </c>
      <c r="D1601" s="427" t="s">
        <v>40</v>
      </c>
      <c r="E1601" s="428">
        <v>261628.33</v>
      </c>
      <c r="F1601" s="429">
        <v>44207</v>
      </c>
      <c r="G1601" s="433">
        <v>2020</v>
      </c>
      <c r="H1601" s="432" t="s">
        <v>2051</v>
      </c>
      <c r="I1601" s="426" t="s">
        <v>2052</v>
      </c>
      <c r="J1601" s="426" t="s">
        <v>2052</v>
      </c>
      <c r="K1601" s="426" t="s">
        <v>2053</v>
      </c>
    </row>
    <row r="1602" spans="1:11" ht="15" x14ac:dyDescent="0.2">
      <c r="A1602" s="1">
        <v>20200231</v>
      </c>
      <c r="B1602" s="436" t="s">
        <v>1058</v>
      </c>
      <c r="C1602" s="427">
        <v>623221360087</v>
      </c>
      <c r="D1602" s="427" t="s">
        <v>40</v>
      </c>
      <c r="E1602" s="428">
        <v>277533.5</v>
      </c>
      <c r="F1602" s="429">
        <v>44207</v>
      </c>
      <c r="G1602" s="433">
        <v>2020</v>
      </c>
      <c r="H1602" s="432" t="s">
        <v>2054</v>
      </c>
      <c r="I1602" s="426" t="s">
        <v>2055</v>
      </c>
      <c r="J1602" s="426" t="s">
        <v>2055</v>
      </c>
      <c r="K1602" s="426" t="s">
        <v>202</v>
      </c>
    </row>
    <row r="1603" spans="1:11" ht="15" x14ac:dyDescent="0.2">
      <c r="A1603" s="1">
        <v>20200232</v>
      </c>
      <c r="B1603" s="436" t="s">
        <v>1058</v>
      </c>
      <c r="C1603" s="427">
        <v>623221360087</v>
      </c>
      <c r="D1603" s="427" t="s">
        <v>40</v>
      </c>
      <c r="E1603" s="428">
        <v>196363.93</v>
      </c>
      <c r="F1603" s="429">
        <v>44207</v>
      </c>
      <c r="G1603" s="433">
        <v>2020</v>
      </c>
      <c r="H1603" s="432" t="s">
        <v>1966</v>
      </c>
      <c r="I1603" s="426" t="s">
        <v>478</v>
      </c>
      <c r="J1603" s="426" t="s">
        <v>478</v>
      </c>
      <c r="K1603" s="426" t="s">
        <v>202</v>
      </c>
    </row>
    <row r="1604" spans="1:11" ht="30" x14ac:dyDescent="0.2">
      <c r="A1604" s="1">
        <v>20200233</v>
      </c>
      <c r="B1604" s="436" t="s">
        <v>1099</v>
      </c>
      <c r="C1604" s="427">
        <v>623221310098</v>
      </c>
      <c r="D1604" s="427" t="s">
        <v>172</v>
      </c>
      <c r="E1604" s="428">
        <v>262918.63</v>
      </c>
      <c r="F1604" s="429">
        <v>44207</v>
      </c>
      <c r="G1604" s="433">
        <v>2020</v>
      </c>
      <c r="H1604" s="432" t="s">
        <v>2056</v>
      </c>
      <c r="I1604" s="426" t="s">
        <v>2057</v>
      </c>
      <c r="J1604" s="426" t="s">
        <v>2057</v>
      </c>
      <c r="K1604" s="426" t="s">
        <v>1736</v>
      </c>
    </row>
    <row r="1605" spans="1:11" ht="15" x14ac:dyDescent="0.2">
      <c r="A1605" s="1">
        <v>20200234</v>
      </c>
      <c r="B1605" s="436" t="s">
        <v>1058</v>
      </c>
      <c r="C1605" s="427">
        <v>623221360087</v>
      </c>
      <c r="D1605" s="427" t="s">
        <v>40</v>
      </c>
      <c r="E1605" s="428">
        <v>281735.33</v>
      </c>
      <c r="F1605" s="429">
        <v>44207</v>
      </c>
      <c r="G1605" s="433">
        <v>2020</v>
      </c>
      <c r="H1605" s="432" t="s">
        <v>2058</v>
      </c>
      <c r="I1605" s="426" t="s">
        <v>2059</v>
      </c>
      <c r="J1605" s="426" t="s">
        <v>2059</v>
      </c>
      <c r="K1605" s="426" t="s">
        <v>812</v>
      </c>
    </row>
    <row r="1606" spans="1:11" ht="15" x14ac:dyDescent="0.2">
      <c r="A1606" s="1">
        <v>20200235</v>
      </c>
      <c r="B1606" s="436" t="s">
        <v>1099</v>
      </c>
      <c r="C1606" s="427">
        <v>623221310098</v>
      </c>
      <c r="D1606" s="427" t="s">
        <v>172</v>
      </c>
      <c r="E1606" s="428">
        <v>116172.16</v>
      </c>
      <c r="F1606" s="429">
        <v>44207</v>
      </c>
      <c r="G1606" s="433">
        <v>2020</v>
      </c>
      <c r="H1606" s="432" t="s">
        <v>1601</v>
      </c>
      <c r="I1606" s="426" t="s">
        <v>1602</v>
      </c>
      <c r="J1606" s="426" t="s">
        <v>1602</v>
      </c>
      <c r="K1606" s="426" t="s">
        <v>1603</v>
      </c>
    </row>
    <row r="1607" spans="1:11" ht="45" x14ac:dyDescent="0.2">
      <c r="A1607" s="1">
        <v>20200236</v>
      </c>
      <c r="B1607" s="436" t="s">
        <v>1099</v>
      </c>
      <c r="C1607" s="427">
        <v>623221310098</v>
      </c>
      <c r="D1607" s="427" t="s">
        <v>172</v>
      </c>
      <c r="E1607" s="428">
        <v>177165.59</v>
      </c>
      <c r="F1607" s="429">
        <v>44207</v>
      </c>
      <c r="G1607" s="433">
        <v>2020</v>
      </c>
      <c r="H1607" s="432" t="s">
        <v>2060</v>
      </c>
      <c r="I1607" s="426" t="s">
        <v>2061</v>
      </c>
      <c r="J1607" s="426" t="s">
        <v>2061</v>
      </c>
      <c r="K1607" s="426" t="s">
        <v>359</v>
      </c>
    </row>
    <row r="1608" spans="1:11" ht="15" x14ac:dyDescent="0.2">
      <c r="A1608" s="1">
        <v>20200237</v>
      </c>
      <c r="B1608" s="436" t="s">
        <v>2062</v>
      </c>
      <c r="C1608" s="427" t="s">
        <v>2063</v>
      </c>
      <c r="D1608" s="427" t="s">
        <v>2064</v>
      </c>
      <c r="E1608" s="428">
        <v>61000</v>
      </c>
      <c r="F1608" s="429">
        <v>44207</v>
      </c>
      <c r="G1608" s="433">
        <v>2020</v>
      </c>
      <c r="H1608" s="432" t="s">
        <v>2065</v>
      </c>
      <c r="I1608" s="426" t="s">
        <v>2066</v>
      </c>
      <c r="J1608" s="426" t="s">
        <v>2067</v>
      </c>
      <c r="K1608" s="426" t="s">
        <v>2041</v>
      </c>
    </row>
    <row r="1609" spans="1:11" ht="15" x14ac:dyDescent="0.2">
      <c r="A1609" s="1">
        <v>20200238</v>
      </c>
      <c r="B1609" s="426" t="s">
        <v>1058</v>
      </c>
      <c r="C1609" s="427">
        <v>623221360087</v>
      </c>
      <c r="D1609" s="427" t="s">
        <v>40</v>
      </c>
      <c r="E1609" s="428">
        <v>196363.93</v>
      </c>
      <c r="F1609" s="429">
        <v>44214</v>
      </c>
      <c r="G1609" s="433">
        <v>2020</v>
      </c>
      <c r="H1609" s="432" t="s">
        <v>2096</v>
      </c>
      <c r="I1609" s="426" t="s">
        <v>2097</v>
      </c>
      <c r="J1609" s="426" t="s">
        <v>2097</v>
      </c>
      <c r="K1609" s="426" t="s">
        <v>2098</v>
      </c>
    </row>
    <row r="1610" spans="1:11" ht="15" x14ac:dyDescent="0.2">
      <c r="A1610" s="1">
        <v>20200239</v>
      </c>
      <c r="B1610" s="426" t="s">
        <v>1058</v>
      </c>
      <c r="C1610" s="427">
        <v>623221360087</v>
      </c>
      <c r="D1610" s="427" t="s">
        <v>40</v>
      </c>
      <c r="E1610" s="428">
        <v>246583.58</v>
      </c>
      <c r="F1610" s="429">
        <v>44214</v>
      </c>
      <c r="G1610" s="433">
        <v>2020</v>
      </c>
      <c r="H1610" s="432" t="s">
        <v>2099</v>
      </c>
      <c r="I1610" s="426" t="s">
        <v>2100</v>
      </c>
      <c r="J1610" s="426" t="s">
        <v>2100</v>
      </c>
      <c r="K1610" s="426" t="s">
        <v>2098</v>
      </c>
    </row>
    <row r="1611" spans="1:11" ht="15" x14ac:dyDescent="0.2">
      <c r="A1611" s="1">
        <v>20200240</v>
      </c>
      <c r="B1611" s="426" t="s">
        <v>1058</v>
      </c>
      <c r="C1611" s="427">
        <v>623221360087</v>
      </c>
      <c r="D1611" s="427" t="s">
        <v>40</v>
      </c>
      <c r="E1611" s="428">
        <v>214712.26</v>
      </c>
      <c r="F1611" s="429">
        <v>44214</v>
      </c>
      <c r="G1611" s="433">
        <v>2020</v>
      </c>
      <c r="H1611" s="432" t="s">
        <v>2101</v>
      </c>
      <c r="I1611" s="426" t="s">
        <v>2102</v>
      </c>
      <c r="J1611" s="426" t="s">
        <v>2102</v>
      </c>
      <c r="K1611" s="426" t="s">
        <v>2098</v>
      </c>
    </row>
    <row r="1612" spans="1:11" ht="15" x14ac:dyDescent="0.2">
      <c r="A1612" s="1">
        <v>20200241</v>
      </c>
      <c r="B1612" s="426" t="s">
        <v>1099</v>
      </c>
      <c r="C1612" s="427">
        <v>623221310098</v>
      </c>
      <c r="D1612" s="427" t="s">
        <v>172</v>
      </c>
      <c r="E1612" s="428">
        <v>266160.2</v>
      </c>
      <c r="F1612" s="429">
        <v>44214</v>
      </c>
      <c r="G1612" s="433">
        <v>2020</v>
      </c>
      <c r="H1612" s="432" t="s">
        <v>2103</v>
      </c>
      <c r="I1612" s="426" t="s">
        <v>2104</v>
      </c>
      <c r="J1612" s="426" t="s">
        <v>2104</v>
      </c>
      <c r="K1612" s="426" t="s">
        <v>371</v>
      </c>
    </row>
    <row r="1613" spans="1:11" ht="15" x14ac:dyDescent="0.2">
      <c r="A1613" s="1">
        <v>20200242</v>
      </c>
      <c r="B1613" s="426" t="s">
        <v>432</v>
      </c>
      <c r="C1613" s="427">
        <v>6992988730072</v>
      </c>
      <c r="D1613" s="427" t="s">
        <v>433</v>
      </c>
      <c r="E1613" s="428">
        <v>150000</v>
      </c>
      <c r="F1613" s="429">
        <v>44203</v>
      </c>
      <c r="G1613" s="433">
        <v>2020</v>
      </c>
      <c r="H1613" s="432" t="s">
        <v>2043</v>
      </c>
      <c r="I1613" s="426" t="s">
        <v>2044</v>
      </c>
      <c r="J1613" s="426" t="s">
        <v>2044</v>
      </c>
      <c r="K1613" s="426" t="s">
        <v>1732</v>
      </c>
    </row>
    <row r="1614" spans="1:11" ht="15" x14ac:dyDescent="0.2">
      <c r="A1614" s="1">
        <v>20200243</v>
      </c>
      <c r="B1614" s="426" t="s">
        <v>1099</v>
      </c>
      <c r="C1614" s="427">
        <v>623221310098</v>
      </c>
      <c r="D1614" s="427" t="s">
        <v>172</v>
      </c>
      <c r="E1614" s="428">
        <v>251047.23</v>
      </c>
      <c r="F1614" s="429">
        <v>44214</v>
      </c>
      <c r="G1614" s="433">
        <v>2020</v>
      </c>
      <c r="H1614" s="432" t="s">
        <v>2105</v>
      </c>
      <c r="I1614" s="426" t="s">
        <v>2106</v>
      </c>
      <c r="J1614" s="426" t="s">
        <v>2106</v>
      </c>
      <c r="K1614" s="426" t="s">
        <v>1576</v>
      </c>
    </row>
    <row r="1615" spans="1:11" ht="30" x14ac:dyDescent="0.2">
      <c r="A1615" s="1">
        <v>20200256</v>
      </c>
      <c r="B1615" s="426" t="s">
        <v>1279</v>
      </c>
      <c r="C1615" s="427" t="s">
        <v>2002</v>
      </c>
      <c r="D1615" s="427" t="s">
        <v>1280</v>
      </c>
      <c r="E1615" s="428">
        <v>72000</v>
      </c>
      <c r="F1615" s="429">
        <v>44203</v>
      </c>
      <c r="G1615" s="433">
        <v>2020</v>
      </c>
      <c r="H1615" s="432" t="s">
        <v>2045</v>
      </c>
      <c r="I1615" s="426" t="s">
        <v>2046</v>
      </c>
      <c r="J1615" s="426" t="s">
        <v>2046</v>
      </c>
      <c r="K1615" s="426" t="s">
        <v>82</v>
      </c>
    </row>
    <row r="1616" spans="1:11" ht="30" x14ac:dyDescent="0.2">
      <c r="A1616" s="1">
        <v>20200257</v>
      </c>
      <c r="B1616" s="426" t="s">
        <v>1279</v>
      </c>
      <c r="C1616" s="427" t="s">
        <v>1822</v>
      </c>
      <c r="D1616" s="427" t="s">
        <v>1440</v>
      </c>
      <c r="E1616" s="428">
        <v>28800</v>
      </c>
      <c r="F1616" s="429">
        <v>44203</v>
      </c>
      <c r="G1616" s="433">
        <v>2020</v>
      </c>
      <c r="H1616" s="432" t="s">
        <v>2045</v>
      </c>
      <c r="I1616" s="426" t="s">
        <v>2046</v>
      </c>
      <c r="J1616" s="426" t="s">
        <v>2046</v>
      </c>
      <c r="K1616" s="426" t="s">
        <v>82</v>
      </c>
    </row>
    <row r="1617" spans="1:11" ht="30" x14ac:dyDescent="0.2">
      <c r="A1617" s="1">
        <v>20200258</v>
      </c>
      <c r="B1617" s="426" t="s">
        <v>1279</v>
      </c>
      <c r="C1617" s="427" t="s">
        <v>1823</v>
      </c>
      <c r="D1617" s="427" t="s">
        <v>1444</v>
      </c>
      <c r="E1617" s="428">
        <v>24000</v>
      </c>
      <c r="F1617" s="429">
        <v>44203</v>
      </c>
      <c r="G1617" s="433">
        <v>2020</v>
      </c>
      <c r="H1617" s="432" t="s">
        <v>2045</v>
      </c>
      <c r="I1617" s="426" t="s">
        <v>2046</v>
      </c>
      <c r="J1617" s="426" t="s">
        <v>2046</v>
      </c>
      <c r="K1617" s="426" t="s">
        <v>82</v>
      </c>
    </row>
    <row r="1618" spans="1:11" ht="30" x14ac:dyDescent="0.2">
      <c r="A1618" s="1">
        <v>20200259</v>
      </c>
      <c r="B1618" s="426" t="s">
        <v>1279</v>
      </c>
      <c r="C1618" s="427" t="s">
        <v>2047</v>
      </c>
      <c r="D1618" s="427" t="s">
        <v>1281</v>
      </c>
      <c r="E1618" s="428">
        <v>36000</v>
      </c>
      <c r="F1618" s="429">
        <v>44203</v>
      </c>
      <c r="G1618" s="433">
        <v>2020</v>
      </c>
      <c r="H1618" s="432" t="s">
        <v>2045</v>
      </c>
      <c r="I1618" s="426" t="s">
        <v>2046</v>
      </c>
      <c r="J1618" s="426" t="s">
        <v>2046</v>
      </c>
      <c r="K1618" s="426" t="s">
        <v>82</v>
      </c>
    </row>
    <row r="1619" spans="1:11" ht="30" x14ac:dyDescent="0.2">
      <c r="A1619" s="1">
        <v>20200260</v>
      </c>
      <c r="B1619" s="436" t="s">
        <v>1279</v>
      </c>
      <c r="C1619" s="427" t="s">
        <v>2068</v>
      </c>
      <c r="D1619" s="427" t="s">
        <v>1282</v>
      </c>
      <c r="E1619" s="428">
        <v>19200</v>
      </c>
      <c r="F1619" s="429">
        <v>44207</v>
      </c>
      <c r="G1619" s="433">
        <v>2020</v>
      </c>
      <c r="H1619" s="432" t="s">
        <v>2045</v>
      </c>
      <c r="I1619" s="426" t="s">
        <v>2046</v>
      </c>
      <c r="J1619" s="426" t="s">
        <v>2046</v>
      </c>
      <c r="K1619" s="426" t="s">
        <v>82</v>
      </c>
    </row>
    <row r="1620" spans="1:11" ht="30" x14ac:dyDescent="0.2">
      <c r="A1620" s="1">
        <v>20200261</v>
      </c>
      <c r="B1620" s="426" t="s">
        <v>1279</v>
      </c>
      <c r="C1620" s="427" t="s">
        <v>1824</v>
      </c>
      <c r="D1620" s="427" t="s">
        <v>1445</v>
      </c>
      <c r="E1620" s="428">
        <v>6600</v>
      </c>
      <c r="F1620" s="429">
        <v>44203</v>
      </c>
      <c r="G1620" s="433">
        <v>2020</v>
      </c>
      <c r="H1620" s="432" t="s">
        <v>2045</v>
      </c>
      <c r="I1620" s="426" t="s">
        <v>2046</v>
      </c>
      <c r="J1620" s="426" t="s">
        <v>2046</v>
      </c>
      <c r="K1620" s="426" t="s">
        <v>82</v>
      </c>
    </row>
    <row r="1621" spans="1:11" ht="30" x14ac:dyDescent="0.2">
      <c r="A1621" s="1">
        <v>20200262</v>
      </c>
      <c r="B1621" s="426" t="s">
        <v>1279</v>
      </c>
      <c r="C1621" s="427" t="s">
        <v>2048</v>
      </c>
      <c r="D1621" s="427" t="s">
        <v>1283</v>
      </c>
      <c r="E1621" s="428">
        <v>26400</v>
      </c>
      <c r="F1621" s="429">
        <v>44203</v>
      </c>
      <c r="G1621" s="433">
        <v>2020</v>
      </c>
      <c r="H1621" s="432" t="s">
        <v>2045</v>
      </c>
      <c r="I1621" s="426" t="s">
        <v>2046</v>
      </c>
      <c r="J1621" s="426" t="s">
        <v>2046</v>
      </c>
      <c r="K1621" s="426" t="s">
        <v>82</v>
      </c>
    </row>
    <row r="1622" spans="1:11" ht="30" x14ac:dyDescent="0.2">
      <c r="A1622" s="1">
        <v>20200263</v>
      </c>
      <c r="B1622" s="436" t="s">
        <v>1279</v>
      </c>
      <c r="C1622" s="427" t="s">
        <v>1825</v>
      </c>
      <c r="D1622" s="427" t="s">
        <v>1446</v>
      </c>
      <c r="E1622" s="428">
        <v>24000</v>
      </c>
      <c r="F1622" s="429">
        <v>44203</v>
      </c>
      <c r="G1622" s="433">
        <v>2020</v>
      </c>
      <c r="H1622" s="432" t="s">
        <v>2045</v>
      </c>
      <c r="I1622" s="426" t="s">
        <v>2046</v>
      </c>
      <c r="J1622" s="426" t="s">
        <v>2046</v>
      </c>
      <c r="K1622" s="426" t="s">
        <v>82</v>
      </c>
    </row>
    <row r="1623" spans="1:11" ht="30" x14ac:dyDescent="0.2">
      <c r="A1623" s="1">
        <v>20200264</v>
      </c>
      <c r="B1623" s="426" t="s">
        <v>1279</v>
      </c>
      <c r="C1623" s="427" t="s">
        <v>1826</v>
      </c>
      <c r="D1623" s="427" t="s">
        <v>1447</v>
      </c>
      <c r="E1623" s="428">
        <v>18000</v>
      </c>
      <c r="F1623" s="429">
        <v>44203</v>
      </c>
      <c r="G1623" s="433">
        <v>2020</v>
      </c>
      <c r="H1623" s="432" t="s">
        <v>2045</v>
      </c>
      <c r="I1623" s="426" t="s">
        <v>2046</v>
      </c>
      <c r="J1623" s="426" t="s">
        <v>2046</v>
      </c>
      <c r="K1623" s="426" t="s">
        <v>82</v>
      </c>
    </row>
    <row r="1624" spans="1:11" ht="30" x14ac:dyDescent="0.2">
      <c r="A1624" s="1">
        <v>20200265</v>
      </c>
      <c r="B1624" s="426" t="s">
        <v>1279</v>
      </c>
      <c r="C1624" s="427" t="s">
        <v>1827</v>
      </c>
      <c r="D1624" s="427" t="s">
        <v>1448</v>
      </c>
      <c r="E1624" s="428">
        <v>18000</v>
      </c>
      <c r="F1624" s="429">
        <v>44203</v>
      </c>
      <c r="G1624" s="433">
        <v>2020</v>
      </c>
      <c r="H1624" s="432" t="s">
        <v>2045</v>
      </c>
      <c r="I1624" s="426" t="s">
        <v>2046</v>
      </c>
      <c r="J1624" s="426" t="s">
        <v>2046</v>
      </c>
      <c r="K1624" s="426" t="s">
        <v>82</v>
      </c>
    </row>
    <row r="1625" spans="1:11" ht="30" x14ac:dyDescent="0.2">
      <c r="A1625" s="1">
        <v>20200266</v>
      </c>
      <c r="B1625" s="426" t="s">
        <v>1279</v>
      </c>
      <c r="C1625" s="427" t="s">
        <v>2088</v>
      </c>
      <c r="D1625" s="427" t="s">
        <v>2088</v>
      </c>
      <c r="E1625" s="428">
        <v>18000</v>
      </c>
      <c r="F1625" s="429">
        <v>44210</v>
      </c>
      <c r="G1625" s="433">
        <v>2020</v>
      </c>
      <c r="H1625" s="432" t="s">
        <v>2045</v>
      </c>
      <c r="I1625" s="426" t="s">
        <v>2046</v>
      </c>
      <c r="J1625" s="426" t="s">
        <v>2046</v>
      </c>
      <c r="K1625" s="426" t="s">
        <v>82</v>
      </c>
    </row>
    <row r="1626" spans="1:11" ht="30" x14ac:dyDescent="0.2">
      <c r="A1626" s="1">
        <v>20200267</v>
      </c>
      <c r="B1626" s="426" t="s">
        <v>1400</v>
      </c>
      <c r="C1626" s="427" t="s">
        <v>2095</v>
      </c>
      <c r="D1626" s="427" t="s">
        <v>1402</v>
      </c>
      <c r="E1626" s="428">
        <v>8981.92</v>
      </c>
      <c r="F1626" s="429">
        <v>44210</v>
      </c>
      <c r="G1626" s="433">
        <v>2020</v>
      </c>
      <c r="H1626" s="432" t="s">
        <v>2045</v>
      </c>
      <c r="I1626" s="426" t="s">
        <v>2046</v>
      </c>
      <c r="J1626" s="426" t="s">
        <v>2046</v>
      </c>
      <c r="K1626" s="426" t="s">
        <v>82</v>
      </c>
    </row>
    <row r="1627" spans="1:11" ht="30" x14ac:dyDescent="0.2">
      <c r="A1627" s="1">
        <v>20200270</v>
      </c>
      <c r="B1627" s="426" t="s">
        <v>488</v>
      </c>
      <c r="C1627" s="427">
        <v>625088320085</v>
      </c>
      <c r="D1627" s="427" t="s">
        <v>489</v>
      </c>
      <c r="E1627" s="428">
        <v>139500</v>
      </c>
      <c r="F1627" s="429">
        <v>44216</v>
      </c>
      <c r="G1627" s="433">
        <v>2020</v>
      </c>
      <c r="H1627" s="432" t="s">
        <v>2036</v>
      </c>
      <c r="I1627" s="426" t="s">
        <v>2037</v>
      </c>
      <c r="J1627" s="426" t="s">
        <v>2037</v>
      </c>
      <c r="K1627" s="426" t="s">
        <v>782</v>
      </c>
    </row>
    <row r="1628" spans="1:11" ht="15" x14ac:dyDescent="0.2">
      <c r="A1628" s="1">
        <v>20200273</v>
      </c>
      <c r="B1628" s="436" t="s">
        <v>922</v>
      </c>
      <c r="C1628" s="427" t="s">
        <v>2069</v>
      </c>
      <c r="D1628" s="427" t="s">
        <v>923</v>
      </c>
      <c r="E1628" s="428">
        <v>20000</v>
      </c>
      <c r="F1628" s="429">
        <v>44207</v>
      </c>
      <c r="G1628" s="433">
        <v>2020</v>
      </c>
      <c r="H1628" s="432" t="s">
        <v>2070</v>
      </c>
      <c r="I1628" s="426" t="s">
        <v>2071</v>
      </c>
      <c r="J1628" s="426" t="s">
        <v>2071</v>
      </c>
      <c r="K1628" s="426" t="s">
        <v>926</v>
      </c>
    </row>
    <row r="1629" spans="1:11" ht="60" x14ac:dyDescent="0.2">
      <c r="A1629" s="1">
        <v>20200441</v>
      </c>
      <c r="B1629" s="426" t="s">
        <v>233</v>
      </c>
      <c r="C1629" s="427">
        <v>620020221486</v>
      </c>
      <c r="D1629" s="427" t="s">
        <v>234</v>
      </c>
      <c r="E1629" s="428">
        <v>100000</v>
      </c>
      <c r="F1629" s="429">
        <v>43846.480879629627</v>
      </c>
      <c r="G1629" s="433">
        <v>2020</v>
      </c>
      <c r="H1629" s="432" t="s">
        <v>1746</v>
      </c>
      <c r="I1629" s="426" t="s">
        <v>1851</v>
      </c>
      <c r="J1629" s="426" t="s">
        <v>1747</v>
      </c>
      <c r="K1629" s="426" t="s">
        <v>690</v>
      </c>
    </row>
    <row r="1630" spans="1:11" ht="30" x14ac:dyDescent="0.2">
      <c r="A1630" s="1">
        <v>20210001</v>
      </c>
      <c r="B1630" s="426" t="s">
        <v>823</v>
      </c>
      <c r="C1630" s="427">
        <v>568484620019</v>
      </c>
      <c r="D1630" s="427" t="s">
        <v>824</v>
      </c>
      <c r="E1630" s="428">
        <v>100000</v>
      </c>
      <c r="F1630" s="429">
        <v>44246</v>
      </c>
      <c r="G1630" s="433">
        <v>2021</v>
      </c>
      <c r="H1630" s="432" t="s">
        <v>2108</v>
      </c>
      <c r="I1630" s="426" t="s">
        <v>2109</v>
      </c>
      <c r="J1630" s="426" t="s">
        <v>2109</v>
      </c>
      <c r="K1630" s="426" t="s">
        <v>2110</v>
      </c>
    </row>
    <row r="1631" spans="1:11" ht="15" x14ac:dyDescent="0.2">
      <c r="A1631" s="1">
        <v>20210002</v>
      </c>
      <c r="B1631" s="426" t="s">
        <v>13</v>
      </c>
      <c r="C1631" s="427">
        <v>3670940070333</v>
      </c>
      <c r="D1631" s="427" t="s">
        <v>54</v>
      </c>
      <c r="E1631" s="428">
        <v>58269</v>
      </c>
      <c r="F1631" s="429">
        <v>44246</v>
      </c>
      <c r="G1631" s="433">
        <v>2021</v>
      </c>
      <c r="H1631" s="432" t="s">
        <v>2111</v>
      </c>
      <c r="I1631" s="426" t="s">
        <v>2112</v>
      </c>
      <c r="J1631" s="426" t="s">
        <v>2112</v>
      </c>
      <c r="K1631" s="426" t="s">
        <v>1003</v>
      </c>
    </row>
    <row r="1632" spans="1:11" ht="15" x14ac:dyDescent="0.2">
      <c r="A1632" s="1">
        <v>20210003</v>
      </c>
      <c r="B1632" s="426" t="s">
        <v>13</v>
      </c>
      <c r="C1632" s="427">
        <v>3620940071372</v>
      </c>
      <c r="D1632" s="427" t="s">
        <v>14</v>
      </c>
      <c r="E1632" s="428">
        <v>141731</v>
      </c>
      <c r="F1632" s="429">
        <v>44246</v>
      </c>
      <c r="G1632" s="433">
        <v>2021</v>
      </c>
      <c r="H1632" s="432" t="s">
        <v>2111</v>
      </c>
      <c r="I1632" s="426" t="s">
        <v>2112</v>
      </c>
      <c r="J1632" s="426" t="s">
        <v>2112</v>
      </c>
      <c r="K1632" s="426" t="s">
        <v>1003</v>
      </c>
    </row>
    <row r="1633" spans="1:11" ht="15" x14ac:dyDescent="0.2">
      <c r="A1633" s="1">
        <v>20210004</v>
      </c>
      <c r="B1633" s="426" t="s">
        <v>13</v>
      </c>
      <c r="C1633" s="427">
        <v>3670940070333</v>
      </c>
      <c r="D1633" s="427" t="s">
        <v>54</v>
      </c>
      <c r="E1633" s="428">
        <v>28907</v>
      </c>
      <c r="F1633" s="429">
        <v>44246</v>
      </c>
      <c r="G1633" s="433">
        <v>2021</v>
      </c>
      <c r="H1633" s="432" t="s">
        <v>2113</v>
      </c>
      <c r="I1633" s="426" t="s">
        <v>2114</v>
      </c>
      <c r="J1633" s="426" t="s">
        <v>2114</v>
      </c>
      <c r="K1633" s="426" t="s">
        <v>1003</v>
      </c>
    </row>
    <row r="1634" spans="1:11" ht="15" x14ac:dyDescent="0.2">
      <c r="A1634" s="1">
        <v>20210005</v>
      </c>
      <c r="B1634" s="426" t="s">
        <v>13</v>
      </c>
      <c r="C1634" s="427">
        <v>3620940071372</v>
      </c>
      <c r="D1634" s="427" t="s">
        <v>14</v>
      </c>
      <c r="E1634" s="428">
        <v>159093</v>
      </c>
      <c r="F1634" s="429">
        <v>44246</v>
      </c>
      <c r="G1634" s="433">
        <v>2021</v>
      </c>
      <c r="H1634" s="432" t="s">
        <v>2113</v>
      </c>
      <c r="I1634" s="426" t="s">
        <v>2114</v>
      </c>
      <c r="J1634" s="426" t="s">
        <v>2114</v>
      </c>
      <c r="K1634" s="426" t="s">
        <v>1003</v>
      </c>
    </row>
    <row r="1635" spans="1:11" ht="30" x14ac:dyDescent="0.2">
      <c r="A1635" s="1">
        <v>20210007</v>
      </c>
      <c r="B1635" s="438" t="s">
        <v>233</v>
      </c>
      <c r="C1635" s="427">
        <v>620020221486</v>
      </c>
      <c r="D1635" s="427" t="s">
        <v>234</v>
      </c>
      <c r="E1635" s="428">
        <v>150000</v>
      </c>
      <c r="F1635" s="429">
        <v>44271</v>
      </c>
      <c r="G1635" s="433">
        <v>2021</v>
      </c>
      <c r="H1635" s="432" t="s">
        <v>1466</v>
      </c>
      <c r="I1635" s="426" t="s">
        <v>1467</v>
      </c>
      <c r="J1635" s="426" t="s">
        <v>1467</v>
      </c>
      <c r="K1635" s="426" t="s">
        <v>1468</v>
      </c>
    </row>
    <row r="1636" spans="1:11" ht="15" x14ac:dyDescent="0.2">
      <c r="A1636" s="1">
        <v>20210008</v>
      </c>
      <c r="B1636" s="426" t="s">
        <v>1639</v>
      </c>
      <c r="C1636" s="427">
        <v>569390300062</v>
      </c>
      <c r="D1636" s="427" t="s">
        <v>1640</v>
      </c>
      <c r="E1636" s="428">
        <v>20400</v>
      </c>
      <c r="F1636" s="429">
        <v>44246</v>
      </c>
      <c r="G1636" s="433">
        <v>2021</v>
      </c>
      <c r="H1636" s="432" t="s">
        <v>2108</v>
      </c>
      <c r="I1636" s="426" t="s">
        <v>2109</v>
      </c>
      <c r="J1636" s="426" t="s">
        <v>2109</v>
      </c>
      <c r="K1636" s="426" t="s">
        <v>2110</v>
      </c>
    </row>
    <row r="1637" spans="1:11" ht="15" x14ac:dyDescent="0.2">
      <c r="A1637" s="1">
        <v>20210009</v>
      </c>
      <c r="B1637" s="438" t="s">
        <v>2123</v>
      </c>
      <c r="C1637" s="427" t="s">
        <v>2124</v>
      </c>
      <c r="D1637" s="427" t="s">
        <v>2125</v>
      </c>
      <c r="E1637" s="428">
        <v>5038.6699999999983</v>
      </c>
      <c r="F1637" s="429">
        <v>44274</v>
      </c>
      <c r="G1637" s="433">
        <v>2021</v>
      </c>
      <c r="H1637" s="432" t="s">
        <v>2065</v>
      </c>
      <c r="I1637" s="426" t="s">
        <v>2066</v>
      </c>
      <c r="J1637" s="426" t="s">
        <v>2067</v>
      </c>
      <c r="K1637" s="426" t="s">
        <v>2041</v>
      </c>
    </row>
    <row r="1638" spans="1:11" ht="15" x14ac:dyDescent="0.2">
      <c r="A1638" s="1">
        <v>20210014</v>
      </c>
      <c r="B1638" s="426" t="s">
        <v>297</v>
      </c>
      <c r="C1638" s="427" t="s">
        <v>1752</v>
      </c>
      <c r="D1638" s="427" t="s">
        <v>493</v>
      </c>
      <c r="E1638" s="428">
        <v>298996.18</v>
      </c>
      <c r="F1638" s="429">
        <v>44246</v>
      </c>
      <c r="G1638" s="433">
        <v>2021</v>
      </c>
      <c r="H1638" s="432" t="s">
        <v>2115</v>
      </c>
      <c r="I1638" s="426" t="s">
        <v>2116</v>
      </c>
      <c r="J1638" s="426" t="s">
        <v>2116</v>
      </c>
      <c r="K1638" s="426" t="s">
        <v>1540</v>
      </c>
    </row>
    <row r="1639" spans="1:11" ht="30" x14ac:dyDescent="0.2">
      <c r="A1639" s="1">
        <v>20210015</v>
      </c>
      <c r="B1639" s="426" t="s">
        <v>1113</v>
      </c>
      <c r="C1639" s="427" t="s">
        <v>1918</v>
      </c>
      <c r="D1639" s="427" t="s">
        <v>1114</v>
      </c>
      <c r="E1639" s="428">
        <v>100000</v>
      </c>
      <c r="F1639" s="429">
        <v>44246</v>
      </c>
      <c r="G1639" s="433">
        <v>2021</v>
      </c>
      <c r="H1639" s="432" t="s">
        <v>2117</v>
      </c>
      <c r="I1639" s="426" t="s">
        <v>2118</v>
      </c>
      <c r="J1639" s="426" t="s">
        <v>2118</v>
      </c>
      <c r="K1639" s="426" t="s">
        <v>1921</v>
      </c>
    </row>
    <row r="1640" spans="1:11" ht="30" x14ac:dyDescent="0.2">
      <c r="A1640" s="1">
        <v>20210016</v>
      </c>
      <c r="B1640" s="426" t="s">
        <v>1113</v>
      </c>
      <c r="C1640" s="427" t="s">
        <v>1918</v>
      </c>
      <c r="D1640" s="427" t="s">
        <v>1114</v>
      </c>
      <c r="E1640" s="428">
        <v>100000</v>
      </c>
      <c r="F1640" s="429">
        <v>44246</v>
      </c>
      <c r="G1640" s="433">
        <v>2021</v>
      </c>
      <c r="H1640" s="432" t="s">
        <v>2119</v>
      </c>
      <c r="I1640" s="426" t="s">
        <v>2120</v>
      </c>
      <c r="J1640" s="426" t="s">
        <v>2120</v>
      </c>
      <c r="K1640" s="426" t="s">
        <v>1921</v>
      </c>
    </row>
    <row r="1641" spans="1:11" ht="15" x14ac:dyDescent="0.2">
      <c r="A1641" s="1">
        <v>20210017</v>
      </c>
      <c r="B1641" s="426" t="s">
        <v>2026</v>
      </c>
      <c r="C1641" s="427" t="s">
        <v>2027</v>
      </c>
      <c r="D1641" s="427" t="s">
        <v>2028</v>
      </c>
      <c r="E1641" s="428">
        <v>89402.57</v>
      </c>
      <c r="F1641" s="429">
        <v>44246</v>
      </c>
      <c r="G1641" s="433">
        <v>2021</v>
      </c>
      <c r="H1641" s="432" t="s">
        <v>2029</v>
      </c>
      <c r="I1641" s="426" t="s">
        <v>2030</v>
      </c>
      <c r="J1641" s="426" t="s">
        <v>2030</v>
      </c>
      <c r="K1641" s="426" t="s">
        <v>2031</v>
      </c>
    </row>
    <row r="1642" spans="1:11" ht="15" x14ac:dyDescent="0.2">
      <c r="A1642" s="1">
        <v>20210019</v>
      </c>
      <c r="B1642" s="426" t="s">
        <v>2026</v>
      </c>
      <c r="C1642" s="427" t="s">
        <v>2027</v>
      </c>
      <c r="D1642" s="427" t="s">
        <v>2028</v>
      </c>
      <c r="E1642" s="428">
        <v>86318.31</v>
      </c>
      <c r="F1642" s="429">
        <v>44246</v>
      </c>
      <c r="G1642" s="433">
        <v>2021</v>
      </c>
      <c r="H1642" s="432" t="s">
        <v>2038</v>
      </c>
      <c r="I1642" s="426" t="s">
        <v>1677</v>
      </c>
      <c r="J1642" s="426" t="s">
        <v>1677</v>
      </c>
      <c r="K1642" s="426" t="s">
        <v>175</v>
      </c>
    </row>
    <row r="1643" spans="1:11" ht="15" x14ac:dyDescent="0.2">
      <c r="A1643" s="1">
        <v>20210020</v>
      </c>
      <c r="B1643" s="426" t="s">
        <v>751</v>
      </c>
      <c r="C1643" s="427">
        <v>2231523810018</v>
      </c>
      <c r="D1643" s="427" t="s">
        <v>772</v>
      </c>
      <c r="E1643" s="428">
        <v>15000</v>
      </c>
      <c r="F1643" s="429">
        <v>44274</v>
      </c>
      <c r="G1643" s="433">
        <v>2021</v>
      </c>
      <c r="H1643" s="432" t="s">
        <v>2126</v>
      </c>
      <c r="I1643" s="426" t="s">
        <v>2127</v>
      </c>
      <c r="J1643" s="426" t="s">
        <v>2127</v>
      </c>
      <c r="K1643" s="426" t="s">
        <v>371</v>
      </c>
    </row>
    <row r="1644" spans="1:11" ht="15" x14ac:dyDescent="0.2">
      <c r="A1644" s="1">
        <v>20210021</v>
      </c>
      <c r="B1644" s="426" t="s">
        <v>751</v>
      </c>
      <c r="C1644" s="427">
        <v>1861523810141</v>
      </c>
      <c r="D1644" s="427" t="s">
        <v>760</v>
      </c>
      <c r="E1644" s="428">
        <v>14000</v>
      </c>
      <c r="F1644" s="429">
        <v>44274</v>
      </c>
      <c r="G1644" s="433">
        <v>2021</v>
      </c>
      <c r="H1644" s="432" t="s">
        <v>2126</v>
      </c>
      <c r="I1644" s="426" t="s">
        <v>2127</v>
      </c>
      <c r="J1644" s="426" t="s">
        <v>2127</v>
      </c>
      <c r="K1644" s="426" t="s">
        <v>371</v>
      </c>
    </row>
    <row r="1645" spans="1:11" ht="15" x14ac:dyDescent="0.2">
      <c r="A1645" s="1">
        <v>20210022</v>
      </c>
      <c r="B1645" s="426" t="s">
        <v>751</v>
      </c>
      <c r="C1645" s="427">
        <v>2231523810433</v>
      </c>
      <c r="D1645" s="427" t="s">
        <v>759</v>
      </c>
      <c r="E1645" s="428">
        <v>13000</v>
      </c>
      <c r="F1645" s="429">
        <v>44274</v>
      </c>
      <c r="G1645" s="433">
        <v>2021</v>
      </c>
      <c r="H1645" s="432" t="s">
        <v>2126</v>
      </c>
      <c r="I1645" s="426" t="s">
        <v>2127</v>
      </c>
      <c r="J1645" s="426" t="s">
        <v>2127</v>
      </c>
      <c r="K1645" s="426" t="s">
        <v>371</v>
      </c>
    </row>
    <row r="1646" spans="1:11" ht="15" x14ac:dyDescent="0.2">
      <c r="A1646" s="1">
        <v>20210023</v>
      </c>
      <c r="B1646" s="426" t="s">
        <v>751</v>
      </c>
      <c r="C1646" s="427">
        <v>2231523810506</v>
      </c>
      <c r="D1646" s="427" t="s">
        <v>758</v>
      </c>
      <c r="E1646" s="428">
        <v>12000</v>
      </c>
      <c r="F1646" s="429">
        <v>44274</v>
      </c>
      <c r="G1646" s="433">
        <v>2021</v>
      </c>
      <c r="H1646" s="432" t="s">
        <v>2126</v>
      </c>
      <c r="I1646" s="426" t="s">
        <v>2127</v>
      </c>
      <c r="J1646" s="426" t="s">
        <v>2127</v>
      </c>
      <c r="K1646" s="426" t="s">
        <v>371</v>
      </c>
    </row>
    <row r="1647" spans="1:11" ht="15" x14ac:dyDescent="0.2">
      <c r="A1647" s="1">
        <v>20210024</v>
      </c>
      <c r="B1647" s="426" t="s">
        <v>751</v>
      </c>
      <c r="C1647" s="427">
        <v>2231523810689</v>
      </c>
      <c r="D1647" s="427" t="s">
        <v>771</v>
      </c>
      <c r="E1647" s="428">
        <v>15000</v>
      </c>
      <c r="F1647" s="429">
        <v>44274</v>
      </c>
      <c r="G1647" s="433">
        <v>2021</v>
      </c>
      <c r="H1647" s="432" t="s">
        <v>2126</v>
      </c>
      <c r="I1647" s="426" t="s">
        <v>2127</v>
      </c>
      <c r="J1647" s="426" t="s">
        <v>2127</v>
      </c>
      <c r="K1647" s="426" t="s">
        <v>371</v>
      </c>
    </row>
    <row r="1648" spans="1:11" ht="15" x14ac:dyDescent="0.2">
      <c r="A1648" s="1">
        <v>20210025</v>
      </c>
      <c r="B1648" s="426" t="s">
        <v>751</v>
      </c>
      <c r="C1648" s="427">
        <v>2231523810760</v>
      </c>
      <c r="D1648" s="427" t="s">
        <v>757</v>
      </c>
      <c r="E1648" s="428">
        <v>13000</v>
      </c>
      <c r="F1648" s="429">
        <v>44274</v>
      </c>
      <c r="G1648" s="433">
        <v>2021</v>
      </c>
      <c r="H1648" s="432" t="s">
        <v>2126</v>
      </c>
      <c r="I1648" s="426" t="s">
        <v>2127</v>
      </c>
      <c r="J1648" s="426" t="s">
        <v>2127</v>
      </c>
      <c r="K1648" s="426" t="s">
        <v>371</v>
      </c>
    </row>
    <row r="1649" spans="1:11" ht="15" x14ac:dyDescent="0.2">
      <c r="A1649" s="1">
        <v>20210026</v>
      </c>
      <c r="B1649" s="426" t="s">
        <v>751</v>
      </c>
      <c r="C1649" s="427">
        <v>2231523810840</v>
      </c>
      <c r="D1649" s="427" t="s">
        <v>770</v>
      </c>
      <c r="E1649" s="428">
        <v>15000</v>
      </c>
      <c r="F1649" s="429">
        <v>44274</v>
      </c>
      <c r="G1649" s="433">
        <v>2021</v>
      </c>
      <c r="H1649" s="432" t="s">
        <v>2126</v>
      </c>
      <c r="I1649" s="426" t="s">
        <v>2127</v>
      </c>
      <c r="J1649" s="426" t="s">
        <v>2127</v>
      </c>
      <c r="K1649" s="426" t="s">
        <v>371</v>
      </c>
    </row>
    <row r="1650" spans="1:11" ht="15" x14ac:dyDescent="0.2">
      <c r="A1650" s="1">
        <v>20210027</v>
      </c>
      <c r="B1650" s="426" t="s">
        <v>751</v>
      </c>
      <c r="C1650" s="427">
        <v>2231523810921</v>
      </c>
      <c r="D1650" s="427" t="s">
        <v>773</v>
      </c>
      <c r="E1650" s="428">
        <v>14000</v>
      </c>
      <c r="F1650" s="429">
        <v>44274</v>
      </c>
      <c r="G1650" s="433">
        <v>2021</v>
      </c>
      <c r="H1650" s="432" t="s">
        <v>2126</v>
      </c>
      <c r="I1650" s="426" t="s">
        <v>2127</v>
      </c>
      <c r="J1650" s="426" t="s">
        <v>2127</v>
      </c>
      <c r="K1650" s="426" t="s">
        <v>371</v>
      </c>
    </row>
    <row r="1651" spans="1:11" ht="15" x14ac:dyDescent="0.2">
      <c r="A1651" s="1">
        <v>20210028</v>
      </c>
      <c r="B1651" s="426" t="s">
        <v>751</v>
      </c>
      <c r="C1651" s="427">
        <v>2231523811189</v>
      </c>
      <c r="D1651" s="427" t="s">
        <v>769</v>
      </c>
      <c r="E1651" s="428">
        <v>15000</v>
      </c>
      <c r="F1651" s="429">
        <v>44274</v>
      </c>
      <c r="G1651" s="433">
        <v>2021</v>
      </c>
      <c r="H1651" s="432" t="s">
        <v>2126</v>
      </c>
      <c r="I1651" s="426" t="s">
        <v>2127</v>
      </c>
      <c r="J1651" s="426" t="s">
        <v>2127</v>
      </c>
      <c r="K1651" s="426" t="s">
        <v>371</v>
      </c>
    </row>
    <row r="1652" spans="1:11" ht="15" x14ac:dyDescent="0.2">
      <c r="A1652" s="1">
        <v>20210029</v>
      </c>
      <c r="B1652" s="426" t="s">
        <v>751</v>
      </c>
      <c r="C1652" s="427">
        <v>2231523811260</v>
      </c>
      <c r="D1652" s="427" t="s">
        <v>768</v>
      </c>
      <c r="E1652" s="428">
        <v>15000</v>
      </c>
      <c r="F1652" s="429">
        <v>44274</v>
      </c>
      <c r="G1652" s="433">
        <v>2021</v>
      </c>
      <c r="H1652" s="432" t="s">
        <v>2126</v>
      </c>
      <c r="I1652" s="426" t="s">
        <v>2127</v>
      </c>
      <c r="J1652" s="426" t="s">
        <v>2127</v>
      </c>
      <c r="K1652" s="426" t="s">
        <v>371</v>
      </c>
    </row>
    <row r="1653" spans="1:11" ht="15" x14ac:dyDescent="0.2">
      <c r="A1653" s="1">
        <v>20210030</v>
      </c>
      <c r="B1653" s="426" t="s">
        <v>751</v>
      </c>
      <c r="C1653" s="427">
        <v>2231523811340</v>
      </c>
      <c r="D1653" s="427" t="s">
        <v>756</v>
      </c>
      <c r="E1653" s="428">
        <v>15000</v>
      </c>
      <c r="F1653" s="429">
        <v>44274</v>
      </c>
      <c r="G1653" s="433">
        <v>2021</v>
      </c>
      <c r="H1653" s="432" t="s">
        <v>2126</v>
      </c>
      <c r="I1653" s="426" t="s">
        <v>2127</v>
      </c>
      <c r="J1653" s="426" t="s">
        <v>2127</v>
      </c>
      <c r="K1653" s="426" t="s">
        <v>371</v>
      </c>
    </row>
    <row r="1654" spans="1:11" ht="15" x14ac:dyDescent="0.2">
      <c r="A1654" s="1">
        <v>20210031</v>
      </c>
      <c r="B1654" s="426" t="s">
        <v>751</v>
      </c>
      <c r="C1654" s="427">
        <v>2231523811421</v>
      </c>
      <c r="D1654" s="427" t="s">
        <v>767</v>
      </c>
      <c r="E1654" s="428">
        <v>15000</v>
      </c>
      <c r="F1654" s="429">
        <v>44274</v>
      </c>
      <c r="G1654" s="433">
        <v>2021</v>
      </c>
      <c r="H1654" s="432" t="s">
        <v>2126</v>
      </c>
      <c r="I1654" s="426" t="s">
        <v>2127</v>
      </c>
      <c r="J1654" s="426" t="s">
        <v>2127</v>
      </c>
      <c r="K1654" s="426" t="s">
        <v>371</v>
      </c>
    </row>
    <row r="1655" spans="1:11" ht="15" x14ac:dyDescent="0.2">
      <c r="A1655" s="1">
        <v>20210032</v>
      </c>
      <c r="B1655" s="426" t="s">
        <v>751</v>
      </c>
      <c r="C1655" s="427">
        <v>2231523811596</v>
      </c>
      <c r="D1655" s="427" t="s">
        <v>766</v>
      </c>
      <c r="E1655" s="428">
        <v>15000</v>
      </c>
      <c r="F1655" s="429">
        <v>44274</v>
      </c>
      <c r="G1655" s="433">
        <v>2021</v>
      </c>
      <c r="H1655" s="432" t="s">
        <v>2126</v>
      </c>
      <c r="I1655" s="426" t="s">
        <v>2127</v>
      </c>
      <c r="J1655" s="426" t="s">
        <v>2127</v>
      </c>
      <c r="K1655" s="426" t="s">
        <v>371</v>
      </c>
    </row>
    <row r="1656" spans="1:11" ht="15" x14ac:dyDescent="0.2">
      <c r="A1656" s="1">
        <v>20210033</v>
      </c>
      <c r="B1656" s="426" t="s">
        <v>751</v>
      </c>
      <c r="C1656" s="427">
        <v>2231523811677</v>
      </c>
      <c r="D1656" s="427" t="s">
        <v>765</v>
      </c>
      <c r="E1656" s="428">
        <v>14000</v>
      </c>
      <c r="F1656" s="429">
        <v>44274</v>
      </c>
      <c r="G1656" s="433">
        <v>2021</v>
      </c>
      <c r="H1656" s="432" t="s">
        <v>2126</v>
      </c>
      <c r="I1656" s="426" t="s">
        <v>2127</v>
      </c>
      <c r="J1656" s="426" t="s">
        <v>2127</v>
      </c>
      <c r="K1656" s="426" t="s">
        <v>371</v>
      </c>
    </row>
    <row r="1657" spans="1:11" ht="15" x14ac:dyDescent="0.2">
      <c r="A1657" s="1">
        <v>20210034</v>
      </c>
      <c r="B1657" s="426" t="s">
        <v>751</v>
      </c>
      <c r="C1657" s="427">
        <v>2231523811758</v>
      </c>
      <c r="D1657" s="427" t="s">
        <v>764</v>
      </c>
      <c r="E1657" s="428">
        <v>15000</v>
      </c>
      <c r="F1657" s="429">
        <v>44274</v>
      </c>
      <c r="G1657" s="433">
        <v>2021</v>
      </c>
      <c r="H1657" s="432" t="s">
        <v>2126</v>
      </c>
      <c r="I1657" s="426" t="s">
        <v>2127</v>
      </c>
      <c r="J1657" s="426" t="s">
        <v>2127</v>
      </c>
      <c r="K1657" s="426" t="s">
        <v>371</v>
      </c>
    </row>
    <row r="1658" spans="1:11" ht="15" x14ac:dyDescent="0.2">
      <c r="A1658" s="1">
        <v>20210035</v>
      </c>
      <c r="B1658" s="426" t="s">
        <v>1948</v>
      </c>
      <c r="C1658" s="427" t="s">
        <v>1949</v>
      </c>
      <c r="D1658" s="427" t="s">
        <v>1950</v>
      </c>
      <c r="E1658" s="428">
        <v>15000</v>
      </c>
      <c r="F1658" s="429">
        <v>44274</v>
      </c>
      <c r="G1658" s="433">
        <v>2021</v>
      </c>
      <c r="H1658" s="432" t="s">
        <v>2126</v>
      </c>
      <c r="I1658" s="426" t="s">
        <v>2127</v>
      </c>
      <c r="J1658" s="426" t="s">
        <v>2127</v>
      </c>
      <c r="K1658" s="426" t="s">
        <v>371</v>
      </c>
    </row>
    <row r="1659" spans="1:11" ht="15" x14ac:dyDescent="0.2">
      <c r="A1659" s="1">
        <v>20210036</v>
      </c>
      <c r="B1659" s="426" t="s">
        <v>751</v>
      </c>
      <c r="C1659" s="427">
        <v>2231523811910</v>
      </c>
      <c r="D1659" s="427" t="s">
        <v>752</v>
      </c>
      <c r="E1659" s="428">
        <v>15000</v>
      </c>
      <c r="F1659" s="429">
        <v>44274</v>
      </c>
      <c r="G1659" s="433">
        <v>2021</v>
      </c>
      <c r="H1659" s="432" t="s">
        <v>2126</v>
      </c>
      <c r="I1659" s="426" t="s">
        <v>2127</v>
      </c>
      <c r="J1659" s="426" t="s">
        <v>2127</v>
      </c>
      <c r="K1659" s="426" t="s">
        <v>371</v>
      </c>
    </row>
    <row r="1660" spans="1:11" ht="15" x14ac:dyDescent="0.2">
      <c r="A1660" s="1">
        <v>20210037</v>
      </c>
      <c r="B1660" s="426" t="s">
        <v>751</v>
      </c>
      <c r="C1660" s="427">
        <v>2231523812096</v>
      </c>
      <c r="D1660" s="427" t="s">
        <v>761</v>
      </c>
      <c r="E1660" s="428">
        <v>5000</v>
      </c>
      <c r="F1660" s="429">
        <v>44274</v>
      </c>
      <c r="G1660" s="433">
        <v>2021</v>
      </c>
      <c r="H1660" s="432" t="s">
        <v>2126</v>
      </c>
      <c r="I1660" s="426" t="s">
        <v>2127</v>
      </c>
      <c r="J1660" s="426" t="s">
        <v>2127</v>
      </c>
      <c r="K1660" s="426" t="s">
        <v>371</v>
      </c>
    </row>
    <row r="1661" spans="1:11" ht="30" x14ac:dyDescent="0.2">
      <c r="A1661" s="1">
        <v>20210038</v>
      </c>
      <c r="B1661" s="426" t="s">
        <v>1436</v>
      </c>
      <c r="C1661" s="427">
        <v>5691366090085</v>
      </c>
      <c r="D1661" s="427" t="s">
        <v>1437</v>
      </c>
      <c r="E1661" s="428">
        <v>3501.69</v>
      </c>
      <c r="F1661" s="429">
        <v>44264</v>
      </c>
      <c r="G1661" s="433">
        <v>2021</v>
      </c>
      <c r="H1661" s="432" t="s">
        <v>2121</v>
      </c>
      <c r="I1661" s="426" t="s">
        <v>2122</v>
      </c>
      <c r="J1661" s="426" t="s">
        <v>2122</v>
      </c>
      <c r="K1661" s="426" t="s">
        <v>624</v>
      </c>
    </row>
    <row r="1662" spans="1:11" ht="15" x14ac:dyDescent="0.2">
      <c r="A1662" s="1">
        <v>20210039</v>
      </c>
      <c r="B1662" s="426" t="s">
        <v>680</v>
      </c>
      <c r="C1662" s="427">
        <v>5695886970067</v>
      </c>
      <c r="D1662" s="427" t="s">
        <v>681</v>
      </c>
      <c r="E1662" s="428">
        <v>25000</v>
      </c>
      <c r="F1662" s="429">
        <v>44264</v>
      </c>
      <c r="G1662" s="433">
        <v>2021</v>
      </c>
      <c r="H1662" s="432" t="s">
        <v>2121</v>
      </c>
      <c r="I1662" s="426" t="s">
        <v>2122</v>
      </c>
      <c r="J1662" s="426" t="s">
        <v>2122</v>
      </c>
      <c r="K1662" s="426" t="s">
        <v>624</v>
      </c>
    </row>
    <row r="1663" spans="1:11" ht="15" x14ac:dyDescent="0.2">
      <c r="A1663" s="1">
        <v>20210040</v>
      </c>
      <c r="B1663" s="426" t="s">
        <v>2026</v>
      </c>
      <c r="C1663" s="427" t="s">
        <v>2027</v>
      </c>
      <c r="D1663" s="427" t="s">
        <v>2028</v>
      </c>
      <c r="E1663" s="428">
        <v>280847.55</v>
      </c>
      <c r="F1663" s="429">
        <v>44274</v>
      </c>
      <c r="G1663" s="433">
        <v>2021</v>
      </c>
      <c r="H1663" s="432" t="s">
        <v>2128</v>
      </c>
      <c r="I1663" s="426" t="s">
        <v>2129</v>
      </c>
      <c r="J1663" s="426" t="s">
        <v>2129</v>
      </c>
      <c r="K1663" s="426" t="s">
        <v>155</v>
      </c>
    </row>
    <row r="1664" spans="1:11" ht="15" x14ac:dyDescent="0.2">
      <c r="A1664" s="1">
        <v>20210044</v>
      </c>
      <c r="B1664" s="426" t="s">
        <v>1608</v>
      </c>
      <c r="C1664" s="427">
        <v>1665034340450</v>
      </c>
      <c r="D1664" s="427" t="s">
        <v>1609</v>
      </c>
      <c r="E1664" s="428">
        <v>80000</v>
      </c>
      <c r="F1664" s="429">
        <v>44274</v>
      </c>
      <c r="G1664" s="433">
        <v>2021</v>
      </c>
      <c r="H1664" s="432" t="s">
        <v>2036</v>
      </c>
      <c r="I1664" s="426" t="s">
        <v>2037</v>
      </c>
      <c r="J1664" s="426" t="s">
        <v>2037</v>
      </c>
      <c r="K1664" s="426" t="s">
        <v>782</v>
      </c>
    </row>
    <row r="1665" spans="1:11" ht="15" x14ac:dyDescent="0.2">
      <c r="A1665" s="1">
        <v>20210046</v>
      </c>
      <c r="B1665" s="426" t="s">
        <v>2130</v>
      </c>
      <c r="C1665" s="427" t="s">
        <v>2131</v>
      </c>
      <c r="D1665" s="427" t="s">
        <v>2132</v>
      </c>
      <c r="E1665" s="428">
        <v>3290</v>
      </c>
      <c r="F1665" s="429">
        <v>44274</v>
      </c>
      <c r="G1665" s="433">
        <v>2021</v>
      </c>
      <c r="H1665" s="432" t="s">
        <v>2039</v>
      </c>
      <c r="I1665" s="426" t="s">
        <v>2040</v>
      </c>
      <c r="J1665" s="426" t="s">
        <v>2040</v>
      </c>
      <c r="K1665" s="426" t="s">
        <v>2041</v>
      </c>
    </row>
    <row r="1666" spans="1:11" ht="30" x14ac:dyDescent="0.2">
      <c r="A1666" s="1">
        <v>20210047</v>
      </c>
      <c r="B1666" s="439" t="s">
        <v>1044</v>
      </c>
      <c r="C1666" s="427">
        <v>3130020220120</v>
      </c>
      <c r="D1666" s="427" t="s">
        <v>1045</v>
      </c>
      <c r="E1666" s="428">
        <v>50000</v>
      </c>
      <c r="F1666" s="429">
        <v>44314</v>
      </c>
      <c r="G1666" s="433">
        <v>2021</v>
      </c>
      <c r="H1666" s="432" t="s">
        <v>2145</v>
      </c>
      <c r="I1666" s="439" t="s">
        <v>2146</v>
      </c>
      <c r="J1666" s="426" t="s">
        <v>2146</v>
      </c>
      <c r="K1666" s="426" t="s">
        <v>2147</v>
      </c>
    </row>
    <row r="1667" spans="1:11" ht="30" x14ac:dyDescent="0.2">
      <c r="A1667" s="1">
        <v>20210048</v>
      </c>
      <c r="B1667" s="439" t="s">
        <v>233</v>
      </c>
      <c r="C1667" s="427">
        <v>620020221486</v>
      </c>
      <c r="D1667" s="427" t="s">
        <v>234</v>
      </c>
      <c r="E1667" s="428">
        <v>100000</v>
      </c>
      <c r="F1667" s="429">
        <v>44314</v>
      </c>
      <c r="G1667" s="433">
        <v>2021</v>
      </c>
      <c r="H1667" s="432" t="s">
        <v>2145</v>
      </c>
      <c r="I1667" s="439" t="s">
        <v>2146</v>
      </c>
      <c r="J1667" s="426" t="s">
        <v>2146</v>
      </c>
      <c r="K1667" s="426" t="s">
        <v>2147</v>
      </c>
    </row>
    <row r="1668" spans="1:11" ht="15" x14ac:dyDescent="0.2">
      <c r="A1668" s="1">
        <v>20210049</v>
      </c>
      <c r="B1668" s="426" t="s">
        <v>297</v>
      </c>
      <c r="C1668" s="427" t="s">
        <v>1752</v>
      </c>
      <c r="D1668" s="427" t="s">
        <v>493</v>
      </c>
      <c r="E1668" s="428">
        <v>346393.45</v>
      </c>
      <c r="F1668" s="429">
        <v>44371</v>
      </c>
      <c r="G1668" s="433">
        <v>2021</v>
      </c>
      <c r="H1668" s="432" t="s">
        <v>2191</v>
      </c>
      <c r="I1668" s="426" t="s">
        <v>1759</v>
      </c>
      <c r="J1668" s="426" t="s">
        <v>1759</v>
      </c>
      <c r="K1668" s="426" t="s">
        <v>1003</v>
      </c>
    </row>
    <row r="1669" spans="1:11" ht="15" x14ac:dyDescent="0.2">
      <c r="A1669" s="1">
        <v>20210050</v>
      </c>
      <c r="B1669" s="426" t="s">
        <v>1604</v>
      </c>
      <c r="C1669" s="427" t="s">
        <v>2140</v>
      </c>
      <c r="D1669" s="427" t="s">
        <v>1605</v>
      </c>
      <c r="E1669" s="428">
        <v>3750</v>
      </c>
      <c r="F1669" s="429">
        <v>44309</v>
      </c>
      <c r="G1669" s="433">
        <v>2021</v>
      </c>
      <c r="H1669" s="432" t="s">
        <v>2121</v>
      </c>
      <c r="I1669" s="426" t="s">
        <v>2122</v>
      </c>
      <c r="J1669" s="426" t="s">
        <v>2122</v>
      </c>
      <c r="K1669" s="426" t="s">
        <v>624</v>
      </c>
    </row>
    <row r="1670" spans="1:11" ht="30" x14ac:dyDescent="0.2">
      <c r="A1670" s="1">
        <v>20210052</v>
      </c>
      <c r="B1670" s="426" t="s">
        <v>2192</v>
      </c>
      <c r="C1670" s="427" t="s">
        <v>2193</v>
      </c>
      <c r="D1670" s="427" t="s">
        <v>2194</v>
      </c>
      <c r="E1670" s="428">
        <v>90000</v>
      </c>
      <c r="F1670" s="429">
        <v>44371</v>
      </c>
      <c r="G1670" s="433">
        <v>2021</v>
      </c>
      <c r="H1670" s="432" t="s">
        <v>2195</v>
      </c>
      <c r="I1670" s="426" t="s">
        <v>2196</v>
      </c>
      <c r="J1670" s="426" t="s">
        <v>2196</v>
      </c>
      <c r="K1670" s="426" t="s">
        <v>2197</v>
      </c>
    </row>
    <row r="1671" spans="1:11" ht="15" x14ac:dyDescent="0.2">
      <c r="A1671" s="1">
        <v>20210053</v>
      </c>
      <c r="B1671" s="426" t="s">
        <v>313</v>
      </c>
      <c r="C1671" s="427">
        <v>7029809450010</v>
      </c>
      <c r="D1671" s="427" t="s">
        <v>314</v>
      </c>
      <c r="E1671" s="428">
        <v>150000</v>
      </c>
      <c r="F1671" s="429">
        <v>44309</v>
      </c>
      <c r="G1671" s="433">
        <v>2021</v>
      </c>
      <c r="H1671" s="432" t="s">
        <v>2141</v>
      </c>
      <c r="I1671" s="426" t="s">
        <v>2142</v>
      </c>
      <c r="J1671" s="426" t="s">
        <v>2142</v>
      </c>
      <c r="K1671" s="426" t="s">
        <v>1028</v>
      </c>
    </row>
    <row r="1672" spans="1:11" ht="30" x14ac:dyDescent="0.2">
      <c r="A1672" s="1">
        <v>20210054</v>
      </c>
      <c r="B1672" s="426" t="s">
        <v>1590</v>
      </c>
      <c r="C1672" s="427">
        <v>4812756180135</v>
      </c>
      <c r="D1672" s="427" t="s">
        <v>1593</v>
      </c>
      <c r="E1672" s="428">
        <v>223542.74</v>
      </c>
      <c r="F1672" s="429">
        <v>44286</v>
      </c>
      <c r="G1672" s="433">
        <v>2021</v>
      </c>
      <c r="H1672" s="432" t="s">
        <v>2135</v>
      </c>
      <c r="I1672" s="426" t="s">
        <v>2136</v>
      </c>
      <c r="J1672" s="426" t="s">
        <v>2136</v>
      </c>
      <c r="K1672" s="426" t="s">
        <v>1751</v>
      </c>
    </row>
    <row r="1673" spans="1:11" ht="15" x14ac:dyDescent="0.2">
      <c r="A1673" s="1">
        <v>20210055</v>
      </c>
      <c r="B1673" s="426" t="s">
        <v>313</v>
      </c>
      <c r="C1673" s="427">
        <v>7029809450010</v>
      </c>
      <c r="D1673" s="427" t="s">
        <v>314</v>
      </c>
      <c r="E1673" s="428">
        <v>270000</v>
      </c>
      <c r="F1673" s="429">
        <v>44286</v>
      </c>
      <c r="G1673" s="433">
        <v>2021</v>
      </c>
      <c r="H1673" s="432" t="s">
        <v>2137</v>
      </c>
      <c r="I1673" s="426" t="s">
        <v>2138</v>
      </c>
      <c r="J1673" s="426" t="s">
        <v>2138</v>
      </c>
      <c r="K1673" s="426" t="s">
        <v>1739</v>
      </c>
    </row>
    <row r="1674" spans="1:11" ht="15" x14ac:dyDescent="0.2">
      <c r="A1674" s="1">
        <v>20210056</v>
      </c>
      <c r="B1674" s="426" t="s">
        <v>2026</v>
      </c>
      <c r="C1674" s="427" t="s">
        <v>2027</v>
      </c>
      <c r="D1674" s="427" t="s">
        <v>2028</v>
      </c>
      <c r="E1674" s="428">
        <v>230000</v>
      </c>
      <c r="F1674" s="429">
        <v>44314</v>
      </c>
      <c r="G1674" s="433">
        <v>2021</v>
      </c>
      <c r="H1674" s="432" t="s">
        <v>2148</v>
      </c>
      <c r="I1674" s="426" t="s">
        <v>2149</v>
      </c>
      <c r="J1674" s="426" t="s">
        <v>2149</v>
      </c>
      <c r="K1674" s="426" t="s">
        <v>2150</v>
      </c>
    </row>
    <row r="1675" spans="1:11" ht="15" x14ac:dyDescent="0.2">
      <c r="A1675" s="1">
        <v>20210057</v>
      </c>
      <c r="B1675" s="426" t="s">
        <v>13</v>
      </c>
      <c r="C1675" s="427">
        <v>5670940070729</v>
      </c>
      <c r="D1675" s="427" t="s">
        <v>53</v>
      </c>
      <c r="E1675" s="428">
        <v>25000</v>
      </c>
      <c r="F1675" s="429">
        <v>44328</v>
      </c>
      <c r="G1675" s="433">
        <v>2021</v>
      </c>
      <c r="H1675" s="432" t="s">
        <v>2143</v>
      </c>
      <c r="I1675" s="426" t="s">
        <v>2144</v>
      </c>
      <c r="J1675" s="426" t="s">
        <v>2144</v>
      </c>
      <c r="K1675" s="426" t="s">
        <v>1739</v>
      </c>
    </row>
    <row r="1676" spans="1:11" ht="15" x14ac:dyDescent="0.2">
      <c r="A1676" s="1">
        <v>20210058</v>
      </c>
      <c r="B1676" s="426" t="s">
        <v>13</v>
      </c>
      <c r="C1676" s="427">
        <v>3620940071372</v>
      </c>
      <c r="D1676" s="427" t="s">
        <v>14</v>
      </c>
      <c r="E1676" s="428">
        <v>240000</v>
      </c>
      <c r="F1676" s="429">
        <v>44309</v>
      </c>
      <c r="G1676" s="433">
        <v>2021</v>
      </c>
      <c r="H1676" s="432" t="s">
        <v>2143</v>
      </c>
      <c r="I1676" s="426" t="s">
        <v>2144</v>
      </c>
      <c r="J1676" s="426" t="s">
        <v>2144</v>
      </c>
      <c r="K1676" s="426" t="s">
        <v>1739</v>
      </c>
    </row>
    <row r="1677" spans="1:11" ht="15" x14ac:dyDescent="0.2">
      <c r="A1677" s="1">
        <v>20210059</v>
      </c>
      <c r="B1677" s="426" t="s">
        <v>13</v>
      </c>
      <c r="C1677" s="427">
        <v>620940070986</v>
      </c>
      <c r="D1677" s="427" t="s">
        <v>20</v>
      </c>
      <c r="E1677" s="428">
        <v>35000</v>
      </c>
      <c r="F1677" s="429">
        <v>44309</v>
      </c>
      <c r="G1677" s="433">
        <v>2021</v>
      </c>
      <c r="H1677" s="432" t="s">
        <v>2143</v>
      </c>
      <c r="I1677" s="426" t="s">
        <v>2144</v>
      </c>
      <c r="J1677" s="426" t="s">
        <v>2144</v>
      </c>
      <c r="K1677" s="426" t="s">
        <v>1739</v>
      </c>
    </row>
    <row r="1678" spans="1:11" ht="30" x14ac:dyDescent="0.2">
      <c r="A1678" s="1">
        <v>20210060</v>
      </c>
      <c r="B1678" s="426" t="s">
        <v>488</v>
      </c>
      <c r="C1678" s="427">
        <v>625088320085</v>
      </c>
      <c r="D1678" s="427" t="s">
        <v>489</v>
      </c>
      <c r="E1678" s="428">
        <v>238302.89</v>
      </c>
      <c r="F1678" s="429">
        <v>44286</v>
      </c>
      <c r="G1678" s="433">
        <v>2021</v>
      </c>
      <c r="H1678" s="432" t="s">
        <v>2139</v>
      </c>
      <c r="I1678" s="426" t="s">
        <v>1071</v>
      </c>
      <c r="J1678" s="426" t="s">
        <v>1071</v>
      </c>
      <c r="K1678" s="426" t="s">
        <v>492</v>
      </c>
    </row>
    <row r="1679" spans="1:11" ht="30" x14ac:dyDescent="0.2">
      <c r="A1679" s="1">
        <v>20210061</v>
      </c>
      <c r="B1679" s="426" t="s">
        <v>33</v>
      </c>
      <c r="C1679" s="427">
        <v>620000510083</v>
      </c>
      <c r="D1679" s="427" t="s">
        <v>35</v>
      </c>
      <c r="E1679" s="428">
        <v>291244.61</v>
      </c>
      <c r="F1679" s="429">
        <v>44348</v>
      </c>
      <c r="G1679" s="433">
        <v>2021</v>
      </c>
      <c r="H1679" s="432" t="s">
        <v>2173</v>
      </c>
      <c r="I1679" s="426" t="s">
        <v>2174</v>
      </c>
      <c r="J1679" s="426" t="s">
        <v>2174</v>
      </c>
      <c r="K1679" s="426" t="s">
        <v>2159</v>
      </c>
    </row>
    <row r="1680" spans="1:11" ht="15" x14ac:dyDescent="0.2">
      <c r="A1680" s="1">
        <v>20210062</v>
      </c>
      <c r="B1680" s="426" t="s">
        <v>33</v>
      </c>
      <c r="C1680" s="427">
        <v>620000510083</v>
      </c>
      <c r="D1680" s="427" t="s">
        <v>35</v>
      </c>
      <c r="E1680" s="428">
        <v>283936.69</v>
      </c>
      <c r="F1680" s="429">
        <v>44328</v>
      </c>
      <c r="G1680" s="433">
        <v>2021</v>
      </c>
      <c r="H1680" s="432" t="s">
        <v>2157</v>
      </c>
      <c r="I1680" s="426" t="s">
        <v>2158</v>
      </c>
      <c r="J1680" s="426" t="s">
        <v>2158</v>
      </c>
      <c r="K1680" s="426" t="s">
        <v>2159</v>
      </c>
    </row>
    <row r="1681" spans="1:11" ht="30" x14ac:dyDescent="0.2">
      <c r="A1681" s="1">
        <v>20210063</v>
      </c>
      <c r="B1681" s="426" t="s">
        <v>2151</v>
      </c>
      <c r="C1681" s="427">
        <v>4489998260010</v>
      </c>
      <c r="D1681" s="427" t="s">
        <v>2152</v>
      </c>
      <c r="E1681" s="428">
        <v>60000</v>
      </c>
      <c r="F1681" s="429">
        <v>44314</v>
      </c>
      <c r="G1681" s="433">
        <v>2021</v>
      </c>
      <c r="H1681" s="432" t="s">
        <v>2153</v>
      </c>
      <c r="I1681" s="426" t="s">
        <v>2154</v>
      </c>
      <c r="J1681" s="426" t="s">
        <v>2155</v>
      </c>
      <c r="K1681" s="426" t="s">
        <v>2156</v>
      </c>
    </row>
    <row r="1682" spans="1:11" ht="15" x14ac:dyDescent="0.2">
      <c r="A1682" s="1">
        <v>20210064</v>
      </c>
      <c r="B1682" s="426" t="s">
        <v>778</v>
      </c>
      <c r="C1682" s="427">
        <v>1668120300056</v>
      </c>
      <c r="D1682" s="427" t="s">
        <v>779</v>
      </c>
      <c r="E1682" s="428">
        <v>51377.31</v>
      </c>
      <c r="F1682" s="429">
        <v>44314</v>
      </c>
      <c r="G1682" s="433">
        <v>2021</v>
      </c>
      <c r="H1682" s="432" t="s">
        <v>2036</v>
      </c>
      <c r="I1682" s="426" t="s">
        <v>2037</v>
      </c>
      <c r="J1682" s="426" t="s">
        <v>2037</v>
      </c>
      <c r="K1682" s="426" t="s">
        <v>782</v>
      </c>
    </row>
    <row r="1683" spans="1:11" ht="15" x14ac:dyDescent="0.2">
      <c r="A1683" s="1">
        <v>20210066</v>
      </c>
      <c r="B1683" s="426" t="s">
        <v>2216</v>
      </c>
      <c r="C1683" s="427" t="s">
        <v>2217</v>
      </c>
      <c r="D1683" s="427" t="s">
        <v>2218</v>
      </c>
      <c r="E1683" s="428">
        <v>84000</v>
      </c>
      <c r="F1683" s="429">
        <v>44377</v>
      </c>
      <c r="G1683" s="433">
        <v>2021</v>
      </c>
      <c r="H1683" s="432" t="s">
        <v>2219</v>
      </c>
      <c r="I1683" s="426" t="s">
        <v>2220</v>
      </c>
      <c r="J1683" s="426" t="s">
        <v>2220</v>
      </c>
      <c r="K1683" s="426" t="s">
        <v>790</v>
      </c>
    </row>
    <row r="1684" spans="1:11" ht="15" x14ac:dyDescent="0.2">
      <c r="A1684" s="1">
        <v>20210068</v>
      </c>
      <c r="B1684" s="426" t="s">
        <v>2160</v>
      </c>
      <c r="C1684" s="427">
        <v>6879813720068</v>
      </c>
      <c r="D1684" s="427" t="s">
        <v>2161</v>
      </c>
      <c r="E1684" s="428">
        <v>30000</v>
      </c>
      <c r="F1684" s="429">
        <v>44328</v>
      </c>
      <c r="G1684" s="433">
        <v>2021</v>
      </c>
      <c r="H1684" s="432" t="s">
        <v>2039</v>
      </c>
      <c r="I1684" s="426" t="s">
        <v>2040</v>
      </c>
      <c r="J1684" s="426" t="s">
        <v>2040</v>
      </c>
      <c r="K1684" s="426" t="s">
        <v>2041</v>
      </c>
    </row>
    <row r="1685" spans="1:11" ht="15" x14ac:dyDescent="0.2">
      <c r="A1685" s="1">
        <v>20210069</v>
      </c>
      <c r="B1685" s="426" t="s">
        <v>1551</v>
      </c>
      <c r="C1685" s="427" t="s">
        <v>2162</v>
      </c>
      <c r="D1685" s="427" t="s">
        <v>1556</v>
      </c>
      <c r="E1685" s="428">
        <v>15000</v>
      </c>
      <c r="F1685" s="429">
        <v>44328</v>
      </c>
      <c r="G1685" s="433">
        <v>2021</v>
      </c>
      <c r="H1685" s="432" t="s">
        <v>2163</v>
      </c>
      <c r="I1685" s="426" t="s">
        <v>37</v>
      </c>
      <c r="J1685" s="426" t="s">
        <v>37</v>
      </c>
      <c r="K1685" s="426" t="s">
        <v>2164</v>
      </c>
    </row>
    <row r="1686" spans="1:11" ht="15" x14ac:dyDescent="0.2">
      <c r="A1686" s="1">
        <v>20210070</v>
      </c>
      <c r="B1686" s="426" t="s">
        <v>1551</v>
      </c>
      <c r="C1686" s="427" t="s">
        <v>2165</v>
      </c>
      <c r="D1686" s="427" t="s">
        <v>1557</v>
      </c>
      <c r="E1686" s="428">
        <v>5000</v>
      </c>
      <c r="F1686" s="429">
        <v>44328</v>
      </c>
      <c r="G1686" s="433">
        <v>2021</v>
      </c>
      <c r="H1686" s="432" t="s">
        <v>2163</v>
      </c>
      <c r="I1686" s="426" t="s">
        <v>37</v>
      </c>
      <c r="J1686" s="426" t="s">
        <v>37</v>
      </c>
      <c r="K1686" s="426" t="s">
        <v>2164</v>
      </c>
    </row>
    <row r="1687" spans="1:11" ht="15" x14ac:dyDescent="0.2">
      <c r="A1687" s="1">
        <v>20210071</v>
      </c>
      <c r="B1687" s="426" t="s">
        <v>1551</v>
      </c>
      <c r="C1687" s="427" t="s">
        <v>2166</v>
      </c>
      <c r="D1687" s="427" t="s">
        <v>1558</v>
      </c>
      <c r="E1687" s="428">
        <v>40000</v>
      </c>
      <c r="F1687" s="429">
        <v>44328</v>
      </c>
      <c r="G1687" s="433">
        <v>2021</v>
      </c>
      <c r="H1687" s="432" t="s">
        <v>2163</v>
      </c>
      <c r="I1687" s="426" t="s">
        <v>37</v>
      </c>
      <c r="J1687" s="426" t="s">
        <v>37</v>
      </c>
      <c r="K1687" s="426" t="s">
        <v>2164</v>
      </c>
    </row>
    <row r="1688" spans="1:11" ht="15" x14ac:dyDescent="0.2">
      <c r="A1688" s="1">
        <v>20210072</v>
      </c>
      <c r="B1688" s="426" t="s">
        <v>1551</v>
      </c>
      <c r="C1688" s="427" t="s">
        <v>2167</v>
      </c>
      <c r="D1688" s="427" t="s">
        <v>1559</v>
      </c>
      <c r="E1688" s="428">
        <v>5000</v>
      </c>
      <c r="F1688" s="429">
        <v>44328</v>
      </c>
      <c r="G1688" s="433">
        <v>2021</v>
      </c>
      <c r="H1688" s="432" t="s">
        <v>2163</v>
      </c>
      <c r="I1688" s="426" t="s">
        <v>37</v>
      </c>
      <c r="J1688" s="426" t="s">
        <v>37</v>
      </c>
      <c r="K1688" s="426" t="s">
        <v>2164</v>
      </c>
    </row>
    <row r="1689" spans="1:11" ht="15" x14ac:dyDescent="0.2">
      <c r="A1689" s="1">
        <v>20210073</v>
      </c>
      <c r="B1689" s="426" t="s">
        <v>1551</v>
      </c>
      <c r="C1689" s="427" t="s">
        <v>2168</v>
      </c>
      <c r="D1689" s="427" t="s">
        <v>1560</v>
      </c>
      <c r="E1689" s="428">
        <v>5000</v>
      </c>
      <c r="F1689" s="429">
        <v>44328</v>
      </c>
      <c r="G1689" s="433">
        <v>2021</v>
      </c>
      <c r="H1689" s="432" t="s">
        <v>2163</v>
      </c>
      <c r="I1689" s="426" t="s">
        <v>37</v>
      </c>
      <c r="J1689" s="426" t="s">
        <v>37</v>
      </c>
      <c r="K1689" s="426" t="s">
        <v>2164</v>
      </c>
    </row>
    <row r="1690" spans="1:11" ht="30" x14ac:dyDescent="0.2">
      <c r="A1690" s="1">
        <v>20210074</v>
      </c>
      <c r="B1690" s="426" t="s">
        <v>13</v>
      </c>
      <c r="C1690" s="427">
        <v>3670940070333</v>
      </c>
      <c r="D1690" s="427" t="s">
        <v>54</v>
      </c>
      <c r="E1690" s="428">
        <v>293500.71000000002</v>
      </c>
      <c r="F1690" s="429">
        <v>44328</v>
      </c>
      <c r="G1690" s="433">
        <v>2021</v>
      </c>
      <c r="H1690" s="432" t="s">
        <v>2169</v>
      </c>
      <c r="I1690" s="426" t="s">
        <v>2170</v>
      </c>
      <c r="J1690" s="426" t="s">
        <v>2170</v>
      </c>
      <c r="K1690" s="426" t="s">
        <v>230</v>
      </c>
    </row>
    <row r="1691" spans="1:11" ht="15" x14ac:dyDescent="0.2">
      <c r="A1691" s="1">
        <v>20210075</v>
      </c>
      <c r="B1691" s="426" t="s">
        <v>13</v>
      </c>
      <c r="C1691" s="427">
        <v>3620940071372</v>
      </c>
      <c r="D1691" s="427" t="s">
        <v>14</v>
      </c>
      <c r="E1691" s="428">
        <v>200000</v>
      </c>
      <c r="F1691" s="429">
        <v>44328</v>
      </c>
      <c r="G1691" s="433">
        <v>2021</v>
      </c>
      <c r="H1691" s="432" t="s">
        <v>2171</v>
      </c>
      <c r="I1691" s="426" t="s">
        <v>2172</v>
      </c>
      <c r="J1691" s="426" t="s">
        <v>2172</v>
      </c>
      <c r="K1691" s="426" t="s">
        <v>1576</v>
      </c>
    </row>
    <row r="1692" spans="1:11" ht="15" x14ac:dyDescent="0.2">
      <c r="A1692" s="1">
        <v>20210077</v>
      </c>
      <c r="B1692" s="426" t="s">
        <v>2221</v>
      </c>
      <c r="C1692" s="427" t="s">
        <v>2222</v>
      </c>
      <c r="D1692" s="427" t="s">
        <v>2223</v>
      </c>
      <c r="E1692" s="428">
        <v>100000</v>
      </c>
      <c r="F1692" s="429">
        <v>44377</v>
      </c>
      <c r="G1692" s="433">
        <v>2021</v>
      </c>
      <c r="H1692" s="432" t="s">
        <v>1942</v>
      </c>
      <c r="I1692" s="426" t="s">
        <v>1943</v>
      </c>
      <c r="J1692" s="426" t="s">
        <v>1943</v>
      </c>
      <c r="K1692" s="426" t="s">
        <v>259</v>
      </c>
    </row>
    <row r="1693" spans="1:11" ht="45" x14ac:dyDescent="0.2">
      <c r="A1693" s="1">
        <v>20210078</v>
      </c>
      <c r="B1693" s="426" t="s">
        <v>13</v>
      </c>
      <c r="C1693" s="427">
        <v>5670940070729</v>
      </c>
      <c r="D1693" s="427" t="s">
        <v>53</v>
      </c>
      <c r="E1693" s="428">
        <v>25000</v>
      </c>
      <c r="F1693" s="429">
        <v>44349</v>
      </c>
      <c r="G1693" s="433">
        <v>2021</v>
      </c>
      <c r="H1693" s="432" t="s">
        <v>2175</v>
      </c>
      <c r="I1693" s="426" t="s">
        <v>2176</v>
      </c>
      <c r="J1693" s="426" t="s">
        <v>2176</v>
      </c>
      <c r="K1693" s="426" t="s">
        <v>1174</v>
      </c>
    </row>
    <row r="1694" spans="1:11" ht="45" x14ac:dyDescent="0.2">
      <c r="A1694" s="1">
        <v>20210079</v>
      </c>
      <c r="B1694" s="426" t="s">
        <v>13</v>
      </c>
      <c r="C1694" s="427">
        <v>3670940070333</v>
      </c>
      <c r="D1694" s="427" t="s">
        <v>54</v>
      </c>
      <c r="E1694" s="428">
        <v>81824</v>
      </c>
      <c r="F1694" s="429">
        <v>44348</v>
      </c>
      <c r="G1694" s="433">
        <v>2021</v>
      </c>
      <c r="H1694" s="432" t="s">
        <v>2175</v>
      </c>
      <c r="I1694" s="426" t="s">
        <v>2176</v>
      </c>
      <c r="J1694" s="426" t="s">
        <v>2176</v>
      </c>
      <c r="K1694" s="426" t="s">
        <v>1174</v>
      </c>
    </row>
    <row r="1695" spans="1:11" ht="45" x14ac:dyDescent="0.2">
      <c r="A1695" s="1">
        <v>20210080</v>
      </c>
      <c r="B1695" s="426" t="s">
        <v>13</v>
      </c>
      <c r="C1695" s="427">
        <v>3620940071372</v>
      </c>
      <c r="D1695" s="427" t="s">
        <v>14</v>
      </c>
      <c r="E1695" s="428">
        <v>93176</v>
      </c>
      <c r="F1695" s="429">
        <v>44348</v>
      </c>
      <c r="G1695" s="433">
        <v>2021</v>
      </c>
      <c r="H1695" s="432" t="s">
        <v>2175</v>
      </c>
      <c r="I1695" s="426" t="s">
        <v>2176</v>
      </c>
      <c r="J1695" s="426" t="s">
        <v>2176</v>
      </c>
      <c r="K1695" s="426" t="s">
        <v>1174</v>
      </c>
    </row>
    <row r="1696" spans="1:11" ht="30" x14ac:dyDescent="0.2">
      <c r="A1696" s="1">
        <v>20210081</v>
      </c>
      <c r="B1696" s="426" t="s">
        <v>2177</v>
      </c>
      <c r="C1696" s="427" t="s">
        <v>2178</v>
      </c>
      <c r="D1696" s="427" t="s">
        <v>2179</v>
      </c>
      <c r="E1696" s="428">
        <v>30000</v>
      </c>
      <c r="F1696" s="429">
        <v>44348</v>
      </c>
      <c r="G1696" s="433">
        <v>2021</v>
      </c>
      <c r="H1696" s="432" t="s">
        <v>2039</v>
      </c>
      <c r="I1696" s="426" t="s">
        <v>2040</v>
      </c>
      <c r="J1696" s="426" t="s">
        <v>2040</v>
      </c>
      <c r="K1696" s="426" t="s">
        <v>2041</v>
      </c>
    </row>
    <row r="1697" spans="1:11" ht="15" x14ac:dyDescent="0.2">
      <c r="A1697" s="1">
        <v>20210082</v>
      </c>
      <c r="B1697" s="426" t="s">
        <v>13</v>
      </c>
      <c r="C1697" s="427">
        <v>5670940070729</v>
      </c>
      <c r="D1697" s="427" t="s">
        <v>53</v>
      </c>
      <c r="E1697" s="428">
        <v>100000</v>
      </c>
      <c r="F1697" s="429">
        <v>44349</v>
      </c>
      <c r="G1697" s="433">
        <v>2021</v>
      </c>
      <c r="H1697" s="432" t="s">
        <v>2186</v>
      </c>
      <c r="I1697" s="426" t="s">
        <v>2187</v>
      </c>
      <c r="J1697" s="426" t="s">
        <v>2187</v>
      </c>
      <c r="K1697" s="426" t="s">
        <v>150</v>
      </c>
    </row>
    <row r="1698" spans="1:11" ht="15" x14ac:dyDescent="0.2">
      <c r="A1698" s="1">
        <v>20210083</v>
      </c>
      <c r="B1698" s="426" t="s">
        <v>13</v>
      </c>
      <c r="C1698" s="427">
        <v>620940070986</v>
      </c>
      <c r="D1698" s="427" t="s">
        <v>20</v>
      </c>
      <c r="E1698" s="428">
        <v>130000</v>
      </c>
      <c r="F1698" s="429">
        <v>44349</v>
      </c>
      <c r="G1698" s="433">
        <v>2021</v>
      </c>
      <c r="H1698" s="432" t="s">
        <v>2186</v>
      </c>
      <c r="I1698" s="426" t="s">
        <v>2187</v>
      </c>
      <c r="J1698" s="426" t="s">
        <v>2187</v>
      </c>
      <c r="K1698" s="426" t="s">
        <v>150</v>
      </c>
    </row>
    <row r="1699" spans="1:11" ht="30" x14ac:dyDescent="0.2">
      <c r="A1699" s="1">
        <v>20210085</v>
      </c>
      <c r="B1699" s="426" t="s">
        <v>1828</v>
      </c>
      <c r="C1699" s="427" t="s">
        <v>1829</v>
      </c>
      <c r="D1699" s="427" t="s">
        <v>1450</v>
      </c>
      <c r="E1699" s="428">
        <v>56000</v>
      </c>
      <c r="F1699" s="429">
        <v>44377</v>
      </c>
      <c r="G1699" s="433">
        <v>2021</v>
      </c>
      <c r="H1699" s="432" t="s">
        <v>2224</v>
      </c>
      <c r="I1699" s="426" t="s">
        <v>2225</v>
      </c>
      <c r="J1699" s="426" t="s">
        <v>2225</v>
      </c>
      <c r="K1699" s="426" t="s">
        <v>1048</v>
      </c>
    </row>
    <row r="1700" spans="1:11" ht="15" x14ac:dyDescent="0.2">
      <c r="A1700" s="1">
        <v>20210086</v>
      </c>
      <c r="B1700" s="426" t="s">
        <v>1767</v>
      </c>
      <c r="C1700" s="427" t="s">
        <v>1768</v>
      </c>
      <c r="D1700" s="427" t="s">
        <v>1769</v>
      </c>
      <c r="E1700" s="428">
        <v>60000</v>
      </c>
      <c r="F1700" s="429">
        <v>44390</v>
      </c>
      <c r="G1700" s="433">
        <v>2021</v>
      </c>
      <c r="H1700" s="432" t="s">
        <v>2252</v>
      </c>
      <c r="I1700" s="426" t="s">
        <v>2253</v>
      </c>
      <c r="J1700" s="426" t="s">
        <v>2253</v>
      </c>
      <c r="K1700" s="426" t="s">
        <v>69</v>
      </c>
    </row>
    <row r="1701" spans="1:11" ht="15" x14ac:dyDescent="0.2">
      <c r="A1701" s="1">
        <v>20210087</v>
      </c>
      <c r="B1701" s="426" t="s">
        <v>13</v>
      </c>
      <c r="C1701" s="427">
        <v>620940070986</v>
      </c>
      <c r="D1701" s="427" t="s">
        <v>20</v>
      </c>
      <c r="E1701" s="428">
        <v>30000</v>
      </c>
      <c r="F1701" s="429">
        <v>44349</v>
      </c>
      <c r="G1701" s="433">
        <v>2021</v>
      </c>
      <c r="H1701" s="432" t="s">
        <v>2180</v>
      </c>
      <c r="I1701" s="426" t="s">
        <v>2181</v>
      </c>
      <c r="J1701" s="426" t="s">
        <v>2181</v>
      </c>
      <c r="K1701" s="426" t="s">
        <v>2164</v>
      </c>
    </row>
    <row r="1702" spans="1:11" ht="15" x14ac:dyDescent="0.2">
      <c r="A1702" s="1">
        <v>20210088</v>
      </c>
      <c r="B1702" s="426" t="s">
        <v>13</v>
      </c>
      <c r="C1702" s="427">
        <v>3620940071372</v>
      </c>
      <c r="D1702" s="427" t="s">
        <v>14</v>
      </c>
      <c r="E1702" s="428">
        <v>120000</v>
      </c>
      <c r="F1702" s="429">
        <v>44348</v>
      </c>
      <c r="G1702" s="433">
        <v>2021</v>
      </c>
      <c r="H1702" s="432" t="s">
        <v>2180</v>
      </c>
      <c r="I1702" s="426" t="s">
        <v>2181</v>
      </c>
      <c r="J1702" s="426" t="s">
        <v>2181</v>
      </c>
      <c r="K1702" s="426" t="s">
        <v>2164</v>
      </c>
    </row>
    <row r="1703" spans="1:11" ht="30" x14ac:dyDescent="0.2">
      <c r="A1703" s="1">
        <v>20210091</v>
      </c>
      <c r="B1703" s="426" t="s">
        <v>233</v>
      </c>
      <c r="C1703" s="427">
        <v>620020221486</v>
      </c>
      <c r="D1703" s="427" t="s">
        <v>234</v>
      </c>
      <c r="E1703" s="428">
        <v>200000</v>
      </c>
      <c r="F1703" s="429">
        <v>44348</v>
      </c>
      <c r="G1703" s="433">
        <v>2021</v>
      </c>
      <c r="H1703" s="432" t="s">
        <v>2182</v>
      </c>
      <c r="I1703" s="426" t="s">
        <v>2183</v>
      </c>
      <c r="J1703" s="426" t="s">
        <v>2183</v>
      </c>
      <c r="K1703" s="426" t="s">
        <v>60</v>
      </c>
    </row>
    <row r="1704" spans="1:11" ht="15" x14ac:dyDescent="0.2">
      <c r="A1704" s="1">
        <v>20210092</v>
      </c>
      <c r="B1704" s="426" t="s">
        <v>618</v>
      </c>
      <c r="C1704" s="427" t="s">
        <v>1745</v>
      </c>
      <c r="D1704" s="427" t="s">
        <v>619</v>
      </c>
      <c r="E1704" s="428">
        <v>50000</v>
      </c>
      <c r="F1704" s="429">
        <v>44371</v>
      </c>
      <c r="G1704" s="433">
        <v>2021</v>
      </c>
      <c r="H1704" s="432" t="s">
        <v>2182</v>
      </c>
      <c r="I1704" s="426" t="s">
        <v>2183</v>
      </c>
      <c r="J1704" s="426" t="s">
        <v>2183</v>
      </c>
      <c r="K1704" s="426" t="s">
        <v>60</v>
      </c>
    </row>
    <row r="1705" spans="1:11" ht="15" x14ac:dyDescent="0.2">
      <c r="A1705" s="1">
        <v>20210093</v>
      </c>
      <c r="B1705" s="426" t="s">
        <v>1940</v>
      </c>
      <c r="C1705" s="427">
        <v>4937179710000</v>
      </c>
      <c r="D1705" s="427" t="s">
        <v>1941</v>
      </c>
      <c r="E1705" s="428">
        <v>5451.6</v>
      </c>
      <c r="F1705" s="429">
        <v>44487</v>
      </c>
      <c r="G1705" s="433">
        <v>2021</v>
      </c>
      <c r="H1705" s="432" t="s">
        <v>2126</v>
      </c>
      <c r="I1705" s="426" t="s">
        <v>2127</v>
      </c>
      <c r="J1705" s="426" t="s">
        <v>2127</v>
      </c>
      <c r="K1705" s="426" t="s">
        <v>371</v>
      </c>
    </row>
    <row r="1706" spans="1:11" ht="15" x14ac:dyDescent="0.2">
      <c r="A1706" s="1">
        <v>20210094</v>
      </c>
      <c r="B1706" s="426" t="s">
        <v>1940</v>
      </c>
      <c r="C1706" s="427">
        <v>4937179710000</v>
      </c>
      <c r="D1706" s="427" t="s">
        <v>1941</v>
      </c>
      <c r="E1706" s="428">
        <v>5451.6</v>
      </c>
      <c r="F1706" s="429">
        <v>44487</v>
      </c>
      <c r="G1706" s="433">
        <v>2021</v>
      </c>
      <c r="H1706" s="432" t="s">
        <v>2126</v>
      </c>
      <c r="I1706" s="426" t="s">
        <v>2127</v>
      </c>
      <c r="J1706" s="426" t="s">
        <v>2127</v>
      </c>
      <c r="K1706" s="426" t="s">
        <v>371</v>
      </c>
    </row>
    <row r="1707" spans="1:11" ht="15" x14ac:dyDescent="0.2">
      <c r="A1707" s="1">
        <v>20210095</v>
      </c>
      <c r="B1707" s="426" t="s">
        <v>1940</v>
      </c>
      <c r="C1707" s="427">
        <v>4937179710000</v>
      </c>
      <c r="D1707" s="427" t="s">
        <v>1941</v>
      </c>
      <c r="E1707" s="428">
        <v>5451.6</v>
      </c>
      <c r="F1707" s="429">
        <v>44487</v>
      </c>
      <c r="G1707" s="433">
        <v>2021</v>
      </c>
      <c r="H1707" s="432" t="s">
        <v>2126</v>
      </c>
      <c r="I1707" s="426" t="s">
        <v>2127</v>
      </c>
      <c r="J1707" s="426" t="s">
        <v>2127</v>
      </c>
      <c r="K1707" s="426" t="s">
        <v>371</v>
      </c>
    </row>
    <row r="1708" spans="1:11" ht="15" x14ac:dyDescent="0.2">
      <c r="A1708" s="1">
        <v>20210096</v>
      </c>
      <c r="B1708" s="426" t="s">
        <v>1940</v>
      </c>
      <c r="C1708" s="427">
        <v>4937179710000</v>
      </c>
      <c r="D1708" s="427" t="s">
        <v>1941</v>
      </c>
      <c r="E1708" s="428">
        <v>5451.6</v>
      </c>
      <c r="F1708" s="429">
        <v>44487</v>
      </c>
      <c r="G1708" s="433">
        <v>2021</v>
      </c>
      <c r="H1708" s="432" t="s">
        <v>2126</v>
      </c>
      <c r="I1708" s="426" t="s">
        <v>2127</v>
      </c>
      <c r="J1708" s="426" t="s">
        <v>2127</v>
      </c>
      <c r="K1708" s="426" t="s">
        <v>371</v>
      </c>
    </row>
    <row r="1709" spans="1:11" ht="15" x14ac:dyDescent="0.2">
      <c r="A1709" s="1">
        <v>20210097</v>
      </c>
      <c r="B1709" s="426" t="s">
        <v>1940</v>
      </c>
      <c r="C1709" s="427">
        <v>4937179710000</v>
      </c>
      <c r="D1709" s="427" t="s">
        <v>1941</v>
      </c>
      <c r="E1709" s="428">
        <v>5451.6</v>
      </c>
      <c r="F1709" s="429">
        <v>44487</v>
      </c>
      <c r="G1709" s="433">
        <v>2021</v>
      </c>
      <c r="H1709" s="432" t="s">
        <v>2126</v>
      </c>
      <c r="I1709" s="426" t="s">
        <v>2127</v>
      </c>
      <c r="J1709" s="426" t="s">
        <v>2127</v>
      </c>
      <c r="K1709" s="426" t="s">
        <v>371</v>
      </c>
    </row>
    <row r="1710" spans="1:11" ht="15" x14ac:dyDescent="0.2">
      <c r="A1710" s="1">
        <v>20210098</v>
      </c>
      <c r="B1710" s="426" t="s">
        <v>1940</v>
      </c>
      <c r="C1710" s="427">
        <v>4937179710000</v>
      </c>
      <c r="D1710" s="427" t="s">
        <v>1941</v>
      </c>
      <c r="E1710" s="428">
        <v>5451.6</v>
      </c>
      <c r="F1710" s="429">
        <v>44487</v>
      </c>
      <c r="G1710" s="433">
        <v>2021</v>
      </c>
      <c r="H1710" s="432" t="s">
        <v>2126</v>
      </c>
      <c r="I1710" s="426" t="s">
        <v>2127</v>
      </c>
      <c r="J1710" s="426" t="s">
        <v>2127</v>
      </c>
      <c r="K1710" s="426" t="s">
        <v>371</v>
      </c>
    </row>
    <row r="1711" spans="1:11" ht="15" x14ac:dyDescent="0.2">
      <c r="A1711" s="1">
        <v>20210099</v>
      </c>
      <c r="B1711" s="426" t="s">
        <v>1940</v>
      </c>
      <c r="C1711" s="427">
        <v>4937179710000</v>
      </c>
      <c r="D1711" s="427" t="s">
        <v>1941</v>
      </c>
      <c r="E1711" s="428">
        <v>5451.6</v>
      </c>
      <c r="F1711" s="429">
        <v>44487</v>
      </c>
      <c r="G1711" s="433">
        <v>2021</v>
      </c>
      <c r="H1711" s="432" t="s">
        <v>2126</v>
      </c>
      <c r="I1711" s="426" t="s">
        <v>2127</v>
      </c>
      <c r="J1711" s="426" t="s">
        <v>2127</v>
      </c>
      <c r="K1711" s="426" t="s">
        <v>371</v>
      </c>
    </row>
    <row r="1712" spans="1:11" ht="15" x14ac:dyDescent="0.2">
      <c r="A1712" s="1">
        <v>20210100</v>
      </c>
      <c r="B1712" s="426" t="s">
        <v>1940</v>
      </c>
      <c r="C1712" s="427">
        <v>4937179710000</v>
      </c>
      <c r="D1712" s="427" t="s">
        <v>1941</v>
      </c>
      <c r="E1712" s="428">
        <v>5451.6</v>
      </c>
      <c r="F1712" s="429">
        <v>44487</v>
      </c>
      <c r="G1712" s="433">
        <v>2021</v>
      </c>
      <c r="H1712" s="432" t="s">
        <v>2126</v>
      </c>
      <c r="I1712" s="426" t="s">
        <v>2127</v>
      </c>
      <c r="J1712" s="426" t="s">
        <v>2127</v>
      </c>
      <c r="K1712" s="426" t="s">
        <v>371</v>
      </c>
    </row>
    <row r="1713" spans="1:11" ht="15" x14ac:dyDescent="0.2">
      <c r="A1713" s="1">
        <v>20210101</v>
      </c>
      <c r="B1713" s="426" t="s">
        <v>1940</v>
      </c>
      <c r="C1713" s="427">
        <v>4937179710000</v>
      </c>
      <c r="D1713" s="427" t="s">
        <v>1941</v>
      </c>
      <c r="E1713" s="428">
        <v>5451.8</v>
      </c>
      <c r="F1713" s="429">
        <v>44487</v>
      </c>
      <c r="G1713" s="433">
        <v>2021</v>
      </c>
      <c r="H1713" s="432" t="s">
        <v>2126</v>
      </c>
      <c r="I1713" s="426" t="s">
        <v>2127</v>
      </c>
      <c r="J1713" s="426" t="s">
        <v>2127</v>
      </c>
      <c r="K1713" s="426" t="s">
        <v>371</v>
      </c>
    </row>
    <row r="1714" spans="1:11" ht="15" x14ac:dyDescent="0.2">
      <c r="A1714" s="1">
        <v>20210107</v>
      </c>
      <c r="B1714" s="426" t="s">
        <v>996</v>
      </c>
      <c r="C1714" s="427" t="s">
        <v>2198</v>
      </c>
      <c r="D1714" s="427" t="s">
        <v>997</v>
      </c>
      <c r="E1714" s="428">
        <v>4205.16</v>
      </c>
      <c r="F1714" s="429">
        <v>44371</v>
      </c>
      <c r="G1714" s="433">
        <v>2021</v>
      </c>
      <c r="H1714" s="432" t="s">
        <v>2199</v>
      </c>
      <c r="I1714" s="426" t="s">
        <v>2200</v>
      </c>
      <c r="J1714" s="426" t="s">
        <v>2200</v>
      </c>
      <c r="K1714" s="426" t="s">
        <v>1276</v>
      </c>
    </row>
    <row r="1715" spans="1:11" ht="15" x14ac:dyDescent="0.2">
      <c r="A1715" s="1">
        <v>20210108</v>
      </c>
      <c r="B1715" s="426" t="s">
        <v>996</v>
      </c>
      <c r="C1715" s="427" t="s">
        <v>2198</v>
      </c>
      <c r="D1715" s="427" t="s">
        <v>997</v>
      </c>
      <c r="E1715" s="428">
        <v>4205.16</v>
      </c>
      <c r="F1715" s="429">
        <v>44371</v>
      </c>
      <c r="G1715" s="433">
        <v>2021</v>
      </c>
      <c r="H1715" s="432" t="s">
        <v>2199</v>
      </c>
      <c r="I1715" s="426" t="s">
        <v>2200</v>
      </c>
      <c r="J1715" s="426" t="s">
        <v>2200</v>
      </c>
      <c r="K1715" s="426" t="s">
        <v>1276</v>
      </c>
    </row>
    <row r="1716" spans="1:11" ht="15" x14ac:dyDescent="0.2">
      <c r="A1716" s="1">
        <v>20210109</v>
      </c>
      <c r="B1716" s="426" t="s">
        <v>996</v>
      </c>
      <c r="C1716" s="427" t="s">
        <v>2198</v>
      </c>
      <c r="D1716" s="427" t="s">
        <v>997</v>
      </c>
      <c r="E1716" s="428">
        <v>4205.16</v>
      </c>
      <c r="F1716" s="429">
        <v>44371</v>
      </c>
      <c r="G1716" s="433">
        <v>2021</v>
      </c>
      <c r="H1716" s="432" t="s">
        <v>2199</v>
      </c>
      <c r="I1716" s="426" t="s">
        <v>2200</v>
      </c>
      <c r="J1716" s="426" t="s">
        <v>2200</v>
      </c>
      <c r="K1716" s="426" t="s">
        <v>1276</v>
      </c>
    </row>
    <row r="1717" spans="1:11" ht="15" x14ac:dyDescent="0.2">
      <c r="A1717" s="1">
        <v>20210110</v>
      </c>
      <c r="B1717" s="426" t="s">
        <v>996</v>
      </c>
      <c r="C1717" s="427" t="s">
        <v>2198</v>
      </c>
      <c r="D1717" s="427" t="s">
        <v>997</v>
      </c>
      <c r="E1717" s="428">
        <v>4205.16</v>
      </c>
      <c r="F1717" s="429">
        <v>44371</v>
      </c>
      <c r="G1717" s="433">
        <v>2021</v>
      </c>
      <c r="H1717" s="432" t="s">
        <v>2199</v>
      </c>
      <c r="I1717" s="426" t="s">
        <v>2200</v>
      </c>
      <c r="J1717" s="426" t="s">
        <v>2200</v>
      </c>
      <c r="K1717" s="426" t="s">
        <v>1276</v>
      </c>
    </row>
    <row r="1718" spans="1:11" ht="15" x14ac:dyDescent="0.2">
      <c r="A1718" s="1">
        <v>20210111</v>
      </c>
      <c r="B1718" s="426" t="s">
        <v>996</v>
      </c>
      <c r="C1718" s="427" t="s">
        <v>2198</v>
      </c>
      <c r="D1718" s="427" t="s">
        <v>997</v>
      </c>
      <c r="E1718" s="428">
        <v>4205.16</v>
      </c>
      <c r="F1718" s="429">
        <v>44371</v>
      </c>
      <c r="G1718" s="433">
        <v>2021</v>
      </c>
      <c r="H1718" s="432" t="s">
        <v>2199</v>
      </c>
      <c r="I1718" s="426" t="s">
        <v>2200</v>
      </c>
      <c r="J1718" s="426" t="s">
        <v>2200</v>
      </c>
      <c r="K1718" s="426" t="s">
        <v>1276</v>
      </c>
    </row>
    <row r="1719" spans="1:11" ht="15" x14ac:dyDescent="0.2">
      <c r="A1719" s="1">
        <v>20210112</v>
      </c>
      <c r="B1719" s="426" t="s">
        <v>996</v>
      </c>
      <c r="C1719" s="427" t="s">
        <v>2198</v>
      </c>
      <c r="D1719" s="427" t="s">
        <v>997</v>
      </c>
      <c r="E1719" s="428">
        <v>4205.16</v>
      </c>
      <c r="F1719" s="429">
        <v>44371</v>
      </c>
      <c r="G1719" s="433">
        <v>2021</v>
      </c>
      <c r="H1719" s="432" t="s">
        <v>2199</v>
      </c>
      <c r="I1719" s="426" t="s">
        <v>2200</v>
      </c>
      <c r="J1719" s="426" t="s">
        <v>2200</v>
      </c>
      <c r="K1719" s="426" t="s">
        <v>1276</v>
      </c>
    </row>
    <row r="1720" spans="1:11" ht="15" x14ac:dyDescent="0.2">
      <c r="A1720" s="1">
        <v>20210113</v>
      </c>
      <c r="B1720" s="426" t="s">
        <v>996</v>
      </c>
      <c r="C1720" s="427" t="s">
        <v>2198</v>
      </c>
      <c r="D1720" s="427" t="s">
        <v>997</v>
      </c>
      <c r="E1720" s="428">
        <v>4205.16</v>
      </c>
      <c r="F1720" s="429">
        <v>44371</v>
      </c>
      <c r="G1720" s="433">
        <v>2021</v>
      </c>
      <c r="H1720" s="432" t="s">
        <v>2199</v>
      </c>
      <c r="I1720" s="426" t="s">
        <v>2200</v>
      </c>
      <c r="J1720" s="426" t="s">
        <v>2200</v>
      </c>
      <c r="K1720" s="426" t="s">
        <v>1276</v>
      </c>
    </row>
    <row r="1721" spans="1:11" ht="15" x14ac:dyDescent="0.2">
      <c r="A1721" s="1">
        <v>20210114</v>
      </c>
      <c r="B1721" s="426" t="s">
        <v>996</v>
      </c>
      <c r="C1721" s="427" t="s">
        <v>2198</v>
      </c>
      <c r="D1721" s="427" t="s">
        <v>997</v>
      </c>
      <c r="E1721" s="428">
        <v>4205.16</v>
      </c>
      <c r="F1721" s="429">
        <v>44371</v>
      </c>
      <c r="G1721" s="433">
        <v>2021</v>
      </c>
      <c r="H1721" s="432" t="s">
        <v>2199</v>
      </c>
      <c r="I1721" s="426" t="s">
        <v>2200</v>
      </c>
      <c r="J1721" s="426" t="s">
        <v>2200</v>
      </c>
      <c r="K1721" s="426" t="s">
        <v>1276</v>
      </c>
    </row>
    <row r="1722" spans="1:11" ht="15" x14ac:dyDescent="0.2">
      <c r="A1722" s="1">
        <v>20210115</v>
      </c>
      <c r="B1722" s="426" t="s">
        <v>996</v>
      </c>
      <c r="C1722" s="427" t="s">
        <v>2198</v>
      </c>
      <c r="D1722" s="427" t="s">
        <v>997</v>
      </c>
      <c r="E1722" s="428">
        <v>4205.16</v>
      </c>
      <c r="F1722" s="429">
        <v>44371</v>
      </c>
      <c r="G1722" s="433">
        <v>2021</v>
      </c>
      <c r="H1722" s="432" t="s">
        <v>2199</v>
      </c>
      <c r="I1722" s="426" t="s">
        <v>2200</v>
      </c>
      <c r="J1722" s="426" t="s">
        <v>2200</v>
      </c>
      <c r="K1722" s="426" t="s">
        <v>1276</v>
      </c>
    </row>
    <row r="1723" spans="1:11" ht="30" x14ac:dyDescent="0.2">
      <c r="A1723" s="1">
        <v>20210116</v>
      </c>
      <c r="B1723" s="426" t="s">
        <v>2201</v>
      </c>
      <c r="C1723" s="427">
        <v>2300912711409</v>
      </c>
      <c r="D1723" s="427" t="s">
        <v>2202</v>
      </c>
      <c r="E1723" s="428">
        <v>627.9</v>
      </c>
      <c r="F1723" s="429">
        <v>44371</v>
      </c>
      <c r="G1723" s="433">
        <v>2021</v>
      </c>
      <c r="H1723" s="432" t="s">
        <v>2199</v>
      </c>
      <c r="I1723" s="426" t="s">
        <v>2200</v>
      </c>
      <c r="J1723" s="426" t="s">
        <v>2200</v>
      </c>
      <c r="K1723" s="426" t="s">
        <v>1276</v>
      </c>
    </row>
    <row r="1724" spans="1:11" ht="30" x14ac:dyDescent="0.2">
      <c r="A1724" s="1">
        <v>20210117</v>
      </c>
      <c r="B1724" s="426" t="s">
        <v>2201</v>
      </c>
      <c r="C1724" s="427">
        <v>2300912711409</v>
      </c>
      <c r="D1724" s="427" t="s">
        <v>2202</v>
      </c>
      <c r="E1724" s="428">
        <v>627.9</v>
      </c>
      <c r="F1724" s="429">
        <v>44371</v>
      </c>
      <c r="G1724" s="433">
        <v>2021</v>
      </c>
      <c r="H1724" s="432" t="s">
        <v>2199</v>
      </c>
      <c r="I1724" s="426" t="s">
        <v>2200</v>
      </c>
      <c r="J1724" s="426" t="s">
        <v>2200</v>
      </c>
      <c r="K1724" s="426" t="s">
        <v>1276</v>
      </c>
    </row>
    <row r="1725" spans="1:11" ht="30" x14ac:dyDescent="0.2">
      <c r="A1725" s="1">
        <v>20210118</v>
      </c>
      <c r="B1725" s="426" t="s">
        <v>2201</v>
      </c>
      <c r="C1725" s="427">
        <v>2300912711409</v>
      </c>
      <c r="D1725" s="427" t="s">
        <v>2202</v>
      </c>
      <c r="E1725" s="428">
        <v>627.9</v>
      </c>
      <c r="F1725" s="429">
        <v>44371</v>
      </c>
      <c r="G1725" s="433">
        <v>2021</v>
      </c>
      <c r="H1725" s="432" t="s">
        <v>2199</v>
      </c>
      <c r="I1725" s="426" t="s">
        <v>2200</v>
      </c>
      <c r="J1725" s="426" t="s">
        <v>2200</v>
      </c>
      <c r="K1725" s="426" t="s">
        <v>1276</v>
      </c>
    </row>
    <row r="1726" spans="1:11" ht="30" x14ac:dyDescent="0.2">
      <c r="A1726" s="1">
        <v>20210119</v>
      </c>
      <c r="B1726" s="426" t="s">
        <v>2201</v>
      </c>
      <c r="C1726" s="427">
        <v>2300912711409</v>
      </c>
      <c r="D1726" s="427" t="s">
        <v>2202</v>
      </c>
      <c r="E1726" s="428">
        <v>627.9</v>
      </c>
      <c r="F1726" s="429">
        <v>44371</v>
      </c>
      <c r="G1726" s="433">
        <v>2021</v>
      </c>
      <c r="H1726" s="432" t="s">
        <v>2199</v>
      </c>
      <c r="I1726" s="426" t="s">
        <v>2200</v>
      </c>
      <c r="J1726" s="426" t="s">
        <v>2200</v>
      </c>
      <c r="K1726" s="426" t="s">
        <v>1276</v>
      </c>
    </row>
    <row r="1727" spans="1:11" ht="30" x14ac:dyDescent="0.2">
      <c r="A1727" s="1">
        <v>20210120</v>
      </c>
      <c r="B1727" s="426" t="s">
        <v>2201</v>
      </c>
      <c r="C1727" s="427">
        <v>2300912711409</v>
      </c>
      <c r="D1727" s="427" t="s">
        <v>2202</v>
      </c>
      <c r="E1727" s="428">
        <v>627.9</v>
      </c>
      <c r="F1727" s="429">
        <v>44371</v>
      </c>
      <c r="G1727" s="433">
        <v>2021</v>
      </c>
      <c r="H1727" s="432" t="s">
        <v>2199</v>
      </c>
      <c r="I1727" s="426" t="s">
        <v>2200</v>
      </c>
      <c r="J1727" s="426" t="s">
        <v>2200</v>
      </c>
      <c r="K1727" s="426" t="s">
        <v>1276</v>
      </c>
    </row>
    <row r="1728" spans="1:11" ht="30" x14ac:dyDescent="0.2">
      <c r="A1728" s="1">
        <v>20210121</v>
      </c>
      <c r="B1728" s="426" t="s">
        <v>2201</v>
      </c>
      <c r="C1728" s="427">
        <v>2300912711409</v>
      </c>
      <c r="D1728" s="427" t="s">
        <v>2202</v>
      </c>
      <c r="E1728" s="428">
        <v>627.9</v>
      </c>
      <c r="F1728" s="429">
        <v>44371</v>
      </c>
      <c r="G1728" s="433">
        <v>2021</v>
      </c>
      <c r="H1728" s="432" t="s">
        <v>2199</v>
      </c>
      <c r="I1728" s="426" t="s">
        <v>2200</v>
      </c>
      <c r="J1728" s="426" t="s">
        <v>2200</v>
      </c>
      <c r="K1728" s="426" t="s">
        <v>1276</v>
      </c>
    </row>
    <row r="1729" spans="1:11" ht="30" x14ac:dyDescent="0.2">
      <c r="A1729" s="1">
        <v>20210122</v>
      </c>
      <c r="B1729" s="426" t="s">
        <v>2201</v>
      </c>
      <c r="C1729" s="427">
        <v>2300912711409</v>
      </c>
      <c r="D1729" s="427" t="s">
        <v>2202</v>
      </c>
      <c r="E1729" s="428">
        <v>627.9</v>
      </c>
      <c r="F1729" s="429">
        <v>44371</v>
      </c>
      <c r="G1729" s="433">
        <v>2021</v>
      </c>
      <c r="H1729" s="432" t="s">
        <v>2199</v>
      </c>
      <c r="I1729" s="426" t="s">
        <v>2200</v>
      </c>
      <c r="J1729" s="426" t="s">
        <v>2200</v>
      </c>
      <c r="K1729" s="426" t="s">
        <v>1276</v>
      </c>
    </row>
    <row r="1730" spans="1:11" ht="30" x14ac:dyDescent="0.2">
      <c r="A1730" s="1">
        <v>20210123</v>
      </c>
      <c r="B1730" s="426" t="s">
        <v>2201</v>
      </c>
      <c r="C1730" s="427">
        <v>2300912712235</v>
      </c>
      <c r="D1730" s="427" t="s">
        <v>2203</v>
      </c>
      <c r="E1730" s="428">
        <v>8489.15</v>
      </c>
      <c r="F1730" s="429">
        <v>44371</v>
      </c>
      <c r="G1730" s="433">
        <v>2021</v>
      </c>
      <c r="H1730" s="432" t="s">
        <v>2199</v>
      </c>
      <c r="I1730" s="426" t="s">
        <v>2200</v>
      </c>
      <c r="J1730" s="426" t="s">
        <v>2200</v>
      </c>
      <c r="K1730" s="426" t="s">
        <v>1276</v>
      </c>
    </row>
    <row r="1731" spans="1:11" ht="30" x14ac:dyDescent="0.2">
      <c r="A1731" s="1">
        <v>20210124</v>
      </c>
      <c r="B1731" s="426" t="s">
        <v>2201</v>
      </c>
      <c r="C1731" s="427">
        <v>2300912711409</v>
      </c>
      <c r="D1731" s="427" t="s">
        <v>2202</v>
      </c>
      <c r="E1731" s="428">
        <v>627.9</v>
      </c>
      <c r="F1731" s="429">
        <v>44371</v>
      </c>
      <c r="G1731" s="433">
        <v>2021</v>
      </c>
      <c r="H1731" s="432" t="s">
        <v>2199</v>
      </c>
      <c r="I1731" s="426" t="s">
        <v>2200</v>
      </c>
      <c r="J1731" s="426" t="s">
        <v>2200</v>
      </c>
      <c r="K1731" s="426" t="s">
        <v>1276</v>
      </c>
    </row>
    <row r="1732" spans="1:11" ht="30" x14ac:dyDescent="0.2">
      <c r="A1732" s="1">
        <v>20210125</v>
      </c>
      <c r="B1732" s="426" t="s">
        <v>2201</v>
      </c>
      <c r="C1732" s="427">
        <v>2300912711409</v>
      </c>
      <c r="D1732" s="427" t="s">
        <v>2202</v>
      </c>
      <c r="E1732" s="428">
        <v>627.9</v>
      </c>
      <c r="F1732" s="429">
        <v>44371</v>
      </c>
      <c r="G1732" s="433">
        <v>2021</v>
      </c>
      <c r="H1732" s="432" t="s">
        <v>2199</v>
      </c>
      <c r="I1732" s="426" t="s">
        <v>2200</v>
      </c>
      <c r="J1732" s="426" t="s">
        <v>2200</v>
      </c>
      <c r="K1732" s="426" t="s">
        <v>1276</v>
      </c>
    </row>
    <row r="1733" spans="1:11" ht="30" x14ac:dyDescent="0.2">
      <c r="A1733" s="1">
        <v>20210126</v>
      </c>
      <c r="B1733" s="426" t="s">
        <v>2201</v>
      </c>
      <c r="C1733" s="427">
        <v>2300912712235</v>
      </c>
      <c r="D1733" s="427" t="s">
        <v>2203</v>
      </c>
      <c r="E1733" s="428">
        <v>8489.15</v>
      </c>
      <c r="F1733" s="429">
        <v>44371</v>
      </c>
      <c r="G1733" s="433">
        <v>2021</v>
      </c>
      <c r="H1733" s="432" t="s">
        <v>2199</v>
      </c>
      <c r="I1733" s="426" t="s">
        <v>2200</v>
      </c>
      <c r="J1733" s="426" t="s">
        <v>2200</v>
      </c>
      <c r="K1733" s="426" t="s">
        <v>1276</v>
      </c>
    </row>
    <row r="1734" spans="1:11" ht="30" x14ac:dyDescent="0.2">
      <c r="A1734" s="1">
        <v>20210127</v>
      </c>
      <c r="B1734" s="426" t="s">
        <v>2201</v>
      </c>
      <c r="C1734" s="427">
        <v>2300912712235</v>
      </c>
      <c r="D1734" s="427" t="s">
        <v>2203</v>
      </c>
      <c r="E1734" s="428">
        <v>8489.15</v>
      </c>
      <c r="F1734" s="429">
        <v>44371</v>
      </c>
      <c r="G1734" s="433">
        <v>2021</v>
      </c>
      <c r="H1734" s="432" t="s">
        <v>2199</v>
      </c>
      <c r="I1734" s="426" t="s">
        <v>2200</v>
      </c>
      <c r="J1734" s="426" t="s">
        <v>2200</v>
      </c>
      <c r="K1734" s="426" t="s">
        <v>1276</v>
      </c>
    </row>
    <row r="1735" spans="1:11" ht="30" x14ac:dyDescent="0.2">
      <c r="A1735" s="1">
        <v>20210128</v>
      </c>
      <c r="B1735" s="426" t="s">
        <v>2201</v>
      </c>
      <c r="C1735" s="427">
        <v>2300912712235</v>
      </c>
      <c r="D1735" s="427" t="s">
        <v>2203</v>
      </c>
      <c r="E1735" s="428">
        <v>8489.15</v>
      </c>
      <c r="F1735" s="429">
        <v>44371</v>
      </c>
      <c r="G1735" s="433">
        <v>2021</v>
      </c>
      <c r="H1735" s="432" t="s">
        <v>2199</v>
      </c>
      <c r="I1735" s="426" t="s">
        <v>2200</v>
      </c>
      <c r="J1735" s="426" t="s">
        <v>2200</v>
      </c>
      <c r="K1735" s="426" t="s">
        <v>1276</v>
      </c>
    </row>
    <row r="1736" spans="1:11" ht="30" x14ac:dyDescent="0.2">
      <c r="A1736" s="1">
        <v>20210129</v>
      </c>
      <c r="B1736" s="426" t="s">
        <v>2201</v>
      </c>
      <c r="C1736" s="427">
        <v>2300912712235</v>
      </c>
      <c r="D1736" s="427" t="s">
        <v>2203</v>
      </c>
      <c r="E1736" s="428">
        <v>8489.15</v>
      </c>
      <c r="F1736" s="429">
        <v>44371</v>
      </c>
      <c r="G1736" s="433">
        <v>2021</v>
      </c>
      <c r="H1736" s="432" t="s">
        <v>2199</v>
      </c>
      <c r="I1736" s="426" t="s">
        <v>2200</v>
      </c>
      <c r="J1736" s="426" t="s">
        <v>2200</v>
      </c>
      <c r="K1736" s="426" t="s">
        <v>1276</v>
      </c>
    </row>
    <row r="1737" spans="1:11" ht="30" x14ac:dyDescent="0.2">
      <c r="A1737" s="1">
        <v>20210130</v>
      </c>
      <c r="B1737" s="426" t="s">
        <v>2201</v>
      </c>
      <c r="C1737" s="427">
        <v>2300912712235</v>
      </c>
      <c r="D1737" s="427" t="s">
        <v>2203</v>
      </c>
      <c r="E1737" s="428">
        <v>8489.15</v>
      </c>
      <c r="F1737" s="429">
        <v>44371</v>
      </c>
      <c r="G1737" s="433">
        <v>2021</v>
      </c>
      <c r="H1737" s="432" t="s">
        <v>2199</v>
      </c>
      <c r="I1737" s="426" t="s">
        <v>2200</v>
      </c>
      <c r="J1737" s="426" t="s">
        <v>2200</v>
      </c>
      <c r="K1737" s="426" t="s">
        <v>1276</v>
      </c>
    </row>
    <row r="1738" spans="1:11" ht="30" x14ac:dyDescent="0.2">
      <c r="A1738" s="1">
        <v>20210131</v>
      </c>
      <c r="B1738" s="426" t="s">
        <v>2201</v>
      </c>
      <c r="C1738" s="427">
        <v>2300912712235</v>
      </c>
      <c r="D1738" s="427" t="s">
        <v>2203</v>
      </c>
      <c r="E1738" s="428">
        <v>8489.15</v>
      </c>
      <c r="F1738" s="429">
        <v>44371</v>
      </c>
      <c r="G1738" s="433">
        <v>2021</v>
      </c>
      <c r="H1738" s="432" t="s">
        <v>2199</v>
      </c>
      <c r="I1738" s="426" t="s">
        <v>2200</v>
      </c>
      <c r="J1738" s="426" t="s">
        <v>2200</v>
      </c>
      <c r="K1738" s="426" t="s">
        <v>1276</v>
      </c>
    </row>
    <row r="1739" spans="1:11" ht="30" x14ac:dyDescent="0.2">
      <c r="A1739" s="1">
        <v>20210132</v>
      </c>
      <c r="B1739" s="426" t="s">
        <v>2201</v>
      </c>
      <c r="C1739" s="427">
        <v>2300912712235</v>
      </c>
      <c r="D1739" s="427" t="s">
        <v>2203</v>
      </c>
      <c r="E1739" s="428">
        <v>8489.15</v>
      </c>
      <c r="F1739" s="429">
        <v>44371</v>
      </c>
      <c r="G1739" s="433">
        <v>2021</v>
      </c>
      <c r="H1739" s="432" t="s">
        <v>2199</v>
      </c>
      <c r="I1739" s="426" t="s">
        <v>2200</v>
      </c>
      <c r="J1739" s="426" t="s">
        <v>2200</v>
      </c>
      <c r="K1739" s="426" t="s">
        <v>1276</v>
      </c>
    </row>
    <row r="1740" spans="1:11" ht="30" x14ac:dyDescent="0.2">
      <c r="A1740" s="1">
        <v>20210133</v>
      </c>
      <c r="B1740" s="426" t="s">
        <v>2201</v>
      </c>
      <c r="C1740" s="427">
        <v>2300912712235</v>
      </c>
      <c r="D1740" s="427" t="s">
        <v>2203</v>
      </c>
      <c r="E1740" s="428">
        <v>8489.15</v>
      </c>
      <c r="F1740" s="429">
        <v>44371</v>
      </c>
      <c r="G1740" s="433">
        <v>2021</v>
      </c>
      <c r="H1740" s="432" t="s">
        <v>2199</v>
      </c>
      <c r="I1740" s="426" t="s">
        <v>2200</v>
      </c>
      <c r="J1740" s="426" t="s">
        <v>2200</v>
      </c>
      <c r="K1740" s="426" t="s">
        <v>1276</v>
      </c>
    </row>
    <row r="1741" spans="1:11" ht="30" x14ac:dyDescent="0.2">
      <c r="A1741" s="1">
        <v>20210134</v>
      </c>
      <c r="B1741" s="426" t="s">
        <v>233</v>
      </c>
      <c r="C1741" s="427">
        <v>620020221486</v>
      </c>
      <c r="D1741" s="427" t="s">
        <v>234</v>
      </c>
      <c r="E1741" s="428">
        <v>337890.56</v>
      </c>
      <c r="F1741" s="429">
        <v>44371</v>
      </c>
      <c r="G1741" s="433">
        <v>2021</v>
      </c>
      <c r="H1741" s="432" t="s">
        <v>2204</v>
      </c>
      <c r="I1741" s="426" t="s">
        <v>2205</v>
      </c>
      <c r="J1741" s="426" t="s">
        <v>2205</v>
      </c>
      <c r="K1741" s="426" t="s">
        <v>60</v>
      </c>
    </row>
    <row r="1742" spans="1:11" ht="45" x14ac:dyDescent="0.2">
      <c r="A1742" s="1">
        <v>20210136</v>
      </c>
      <c r="B1742" s="426" t="s">
        <v>2226</v>
      </c>
      <c r="C1742" s="427" t="s">
        <v>2227</v>
      </c>
      <c r="D1742" s="427" t="s">
        <v>2228</v>
      </c>
      <c r="E1742" s="428">
        <v>33000</v>
      </c>
      <c r="F1742" s="429">
        <v>44377</v>
      </c>
      <c r="G1742" s="433">
        <v>2021</v>
      </c>
      <c r="H1742" s="432" t="s">
        <v>2175</v>
      </c>
      <c r="I1742" s="426" t="s">
        <v>2176</v>
      </c>
      <c r="J1742" s="426" t="s">
        <v>2176</v>
      </c>
      <c r="K1742" s="426" t="s">
        <v>1174</v>
      </c>
    </row>
    <row r="1743" spans="1:11" ht="30" x14ac:dyDescent="0.2">
      <c r="A1743" s="1">
        <v>20210137</v>
      </c>
      <c r="B1743" s="426" t="s">
        <v>488</v>
      </c>
      <c r="C1743" s="427">
        <v>625088320085</v>
      </c>
      <c r="D1743" s="427" t="s">
        <v>489</v>
      </c>
      <c r="E1743" s="428">
        <v>298895.13</v>
      </c>
      <c r="F1743" s="429">
        <v>44348</v>
      </c>
      <c r="G1743" s="433">
        <v>2021</v>
      </c>
      <c r="H1743" s="432" t="s">
        <v>2184</v>
      </c>
      <c r="I1743" s="426" t="s">
        <v>2185</v>
      </c>
      <c r="J1743" s="426" t="s">
        <v>2185</v>
      </c>
      <c r="K1743" s="426" t="s">
        <v>593</v>
      </c>
    </row>
    <row r="1744" spans="1:11" ht="15" x14ac:dyDescent="0.2">
      <c r="A1744" s="1">
        <v>20210138</v>
      </c>
      <c r="B1744" s="426" t="s">
        <v>929</v>
      </c>
      <c r="C1744" s="427">
        <v>7131402970012</v>
      </c>
      <c r="D1744" s="427" t="s">
        <v>930</v>
      </c>
      <c r="E1744" s="428">
        <v>30000</v>
      </c>
      <c r="F1744" s="429">
        <v>44348</v>
      </c>
      <c r="G1744" s="433">
        <v>2021</v>
      </c>
      <c r="H1744" s="432" t="s">
        <v>2070</v>
      </c>
      <c r="I1744" s="426" t="s">
        <v>2071</v>
      </c>
      <c r="J1744" s="426" t="s">
        <v>2071</v>
      </c>
      <c r="K1744" s="426" t="s">
        <v>926</v>
      </c>
    </row>
    <row r="1745" spans="1:11" ht="15" x14ac:dyDescent="0.2">
      <c r="A1745" s="1">
        <v>20210139</v>
      </c>
      <c r="B1745" s="426" t="s">
        <v>2206</v>
      </c>
      <c r="C1745" s="427" t="s">
        <v>2207</v>
      </c>
      <c r="D1745" s="427" t="s">
        <v>2208</v>
      </c>
      <c r="E1745" s="428">
        <v>31500</v>
      </c>
      <c r="F1745" s="429">
        <v>44371</v>
      </c>
      <c r="G1745" s="433">
        <v>2021</v>
      </c>
      <c r="H1745" s="432" t="s">
        <v>2209</v>
      </c>
      <c r="I1745" s="426" t="s">
        <v>2210</v>
      </c>
      <c r="J1745" s="426" t="s">
        <v>2210</v>
      </c>
      <c r="K1745" s="426" t="s">
        <v>2211</v>
      </c>
    </row>
    <row r="1746" spans="1:11" ht="15" x14ac:dyDescent="0.2">
      <c r="A1746" s="1">
        <v>20210140</v>
      </c>
      <c r="B1746" s="426" t="s">
        <v>1469</v>
      </c>
      <c r="C1746" s="427">
        <v>1664293720061</v>
      </c>
      <c r="D1746" s="427" t="s">
        <v>1470</v>
      </c>
      <c r="E1746" s="428">
        <v>42113.31</v>
      </c>
      <c r="F1746" s="429">
        <v>44349</v>
      </c>
      <c r="G1746" s="433">
        <v>2021</v>
      </c>
      <c r="H1746" s="432" t="s">
        <v>2188</v>
      </c>
      <c r="I1746" s="426" t="s">
        <v>2189</v>
      </c>
      <c r="J1746" s="426" t="s">
        <v>2189</v>
      </c>
      <c r="K1746" s="426" t="s">
        <v>2190</v>
      </c>
    </row>
    <row r="1747" spans="1:11" ht="45" x14ac:dyDescent="0.2">
      <c r="A1747" s="1">
        <v>20210143</v>
      </c>
      <c r="B1747" s="426" t="s">
        <v>1208</v>
      </c>
      <c r="C1747" s="427" t="s">
        <v>1724</v>
      </c>
      <c r="D1747" s="427" t="s">
        <v>1209</v>
      </c>
      <c r="E1747" s="428">
        <v>9000</v>
      </c>
      <c r="F1747" s="429">
        <v>44377</v>
      </c>
      <c r="G1747" s="433">
        <v>2021</v>
      </c>
      <c r="H1747" s="432" t="s">
        <v>2175</v>
      </c>
      <c r="I1747" s="426" t="s">
        <v>2176</v>
      </c>
      <c r="J1747" s="426" t="s">
        <v>2176</v>
      </c>
      <c r="K1747" s="426" t="s">
        <v>1174</v>
      </c>
    </row>
    <row r="1748" spans="1:11" ht="15" x14ac:dyDescent="0.2">
      <c r="A1748" s="1">
        <v>20210144</v>
      </c>
      <c r="B1748" s="426" t="s">
        <v>1972</v>
      </c>
      <c r="C1748" s="427" t="s">
        <v>2212</v>
      </c>
      <c r="D1748" s="427" t="s">
        <v>2213</v>
      </c>
      <c r="E1748" s="428">
        <v>271687.40000000002</v>
      </c>
      <c r="F1748" s="429">
        <v>44371</v>
      </c>
      <c r="G1748" s="433">
        <v>2021</v>
      </c>
      <c r="H1748" s="432" t="s">
        <v>2214</v>
      </c>
      <c r="I1748" s="426" t="s">
        <v>2215</v>
      </c>
      <c r="J1748" s="426" t="s">
        <v>2215</v>
      </c>
      <c r="K1748" s="426" t="s">
        <v>1555</v>
      </c>
    </row>
    <row r="1749" spans="1:11" ht="15" x14ac:dyDescent="0.2">
      <c r="A1749" s="1">
        <v>20210145</v>
      </c>
      <c r="B1749" s="426" t="s">
        <v>2026</v>
      </c>
      <c r="C1749" s="427" t="s">
        <v>2027</v>
      </c>
      <c r="D1749" s="427" t="s">
        <v>2028</v>
      </c>
      <c r="E1749" s="428">
        <v>230000</v>
      </c>
      <c r="F1749" s="429">
        <v>44390</v>
      </c>
      <c r="G1749" s="433">
        <v>2021</v>
      </c>
      <c r="H1749" s="432" t="s">
        <v>2345</v>
      </c>
      <c r="I1749" s="426" t="s">
        <v>2346</v>
      </c>
      <c r="J1749" s="426" t="s">
        <v>2346</v>
      </c>
      <c r="K1749" s="426" t="s">
        <v>2347</v>
      </c>
    </row>
    <row r="1750" spans="1:11" ht="30" x14ac:dyDescent="0.2">
      <c r="A1750" s="1">
        <v>20210146</v>
      </c>
      <c r="B1750" s="426" t="s">
        <v>2229</v>
      </c>
      <c r="C1750" s="427" t="s">
        <v>2230</v>
      </c>
      <c r="D1750" s="427" t="s">
        <v>2231</v>
      </c>
      <c r="E1750" s="428">
        <v>6000</v>
      </c>
      <c r="F1750" s="429">
        <v>44377</v>
      </c>
      <c r="G1750" s="433">
        <v>2021</v>
      </c>
      <c r="H1750" s="432" t="s">
        <v>2232</v>
      </c>
      <c r="I1750" s="426" t="s">
        <v>2233</v>
      </c>
      <c r="J1750" s="426" t="s">
        <v>2233</v>
      </c>
      <c r="K1750" s="426" t="s">
        <v>2234</v>
      </c>
    </row>
    <row r="1751" spans="1:11" ht="30" x14ac:dyDescent="0.2">
      <c r="A1751" s="1">
        <v>20210147</v>
      </c>
      <c r="B1751" s="426" t="s">
        <v>1149</v>
      </c>
      <c r="C1751" s="427" t="s">
        <v>2235</v>
      </c>
      <c r="D1751" s="427" t="s">
        <v>1150</v>
      </c>
      <c r="E1751" s="428">
        <v>42000</v>
      </c>
      <c r="F1751" s="429">
        <v>44377</v>
      </c>
      <c r="G1751" s="433">
        <v>2021</v>
      </c>
      <c r="H1751" s="432" t="s">
        <v>2232</v>
      </c>
      <c r="I1751" s="426" t="s">
        <v>2233</v>
      </c>
      <c r="J1751" s="426" t="s">
        <v>2233</v>
      </c>
      <c r="K1751" s="426" t="s">
        <v>2234</v>
      </c>
    </row>
    <row r="1752" spans="1:11" ht="15" x14ac:dyDescent="0.2">
      <c r="A1752" s="1">
        <v>20210149</v>
      </c>
      <c r="B1752" s="426" t="s">
        <v>2254</v>
      </c>
      <c r="C1752" s="427" t="s">
        <v>1834</v>
      </c>
      <c r="D1752" s="427" t="s">
        <v>1835</v>
      </c>
      <c r="E1752" s="428">
        <v>299686.27</v>
      </c>
      <c r="F1752" s="429">
        <v>44390</v>
      </c>
      <c r="G1752" s="433">
        <v>2021</v>
      </c>
      <c r="H1752" s="432" t="s">
        <v>2255</v>
      </c>
      <c r="I1752" s="426" t="s">
        <v>2256</v>
      </c>
      <c r="J1752" s="426" t="s">
        <v>2256</v>
      </c>
      <c r="K1752" s="426" t="s">
        <v>69</v>
      </c>
    </row>
    <row r="1753" spans="1:11" ht="15" x14ac:dyDescent="0.2">
      <c r="A1753" s="1">
        <v>20210150</v>
      </c>
      <c r="B1753" s="426" t="s">
        <v>210</v>
      </c>
      <c r="C1753" s="427">
        <v>21963710568</v>
      </c>
      <c r="D1753" s="427" t="s">
        <v>317</v>
      </c>
      <c r="E1753" s="428">
        <v>229612.21000000002</v>
      </c>
      <c r="F1753" s="429">
        <v>44390</v>
      </c>
      <c r="G1753" s="433">
        <v>2021</v>
      </c>
      <c r="H1753" s="432" t="s">
        <v>2092</v>
      </c>
      <c r="I1753" s="426" t="s">
        <v>2093</v>
      </c>
      <c r="J1753" s="426" t="s">
        <v>2093</v>
      </c>
      <c r="K1753" s="426" t="s">
        <v>69</v>
      </c>
    </row>
    <row r="1754" spans="1:11" ht="15" x14ac:dyDescent="0.2">
      <c r="A1754" s="1">
        <v>20210151</v>
      </c>
      <c r="B1754" s="426" t="s">
        <v>1776</v>
      </c>
      <c r="C1754" s="427" t="s">
        <v>1777</v>
      </c>
      <c r="D1754" s="427" t="s">
        <v>1778</v>
      </c>
      <c r="E1754" s="428">
        <v>48000</v>
      </c>
      <c r="F1754" s="429">
        <v>44377</v>
      </c>
      <c r="G1754" s="433">
        <v>2021</v>
      </c>
      <c r="H1754" s="432" t="s">
        <v>2209</v>
      </c>
      <c r="I1754" s="426" t="s">
        <v>2210</v>
      </c>
      <c r="J1754" s="426" t="s">
        <v>2210</v>
      </c>
      <c r="K1754" s="426" t="s">
        <v>2211</v>
      </c>
    </row>
    <row r="1755" spans="1:11" ht="30" x14ac:dyDescent="0.2">
      <c r="A1755" s="1">
        <v>20210153</v>
      </c>
      <c r="B1755" s="426" t="s">
        <v>2236</v>
      </c>
      <c r="C1755" s="427" t="s">
        <v>2237</v>
      </c>
      <c r="D1755" s="427" t="s">
        <v>2238</v>
      </c>
      <c r="E1755" s="428">
        <v>30000</v>
      </c>
      <c r="F1755" s="429">
        <v>44377</v>
      </c>
      <c r="G1755" s="433">
        <v>2021</v>
      </c>
      <c r="H1755" s="432" t="s">
        <v>2188</v>
      </c>
      <c r="I1755" s="426" t="s">
        <v>2189</v>
      </c>
      <c r="J1755" s="426" t="s">
        <v>2189</v>
      </c>
      <c r="K1755" s="426" t="s">
        <v>2190</v>
      </c>
    </row>
    <row r="1756" spans="1:11" ht="15" x14ac:dyDescent="0.2">
      <c r="A1756" s="1">
        <v>20210154</v>
      </c>
      <c r="B1756" s="426" t="s">
        <v>1420</v>
      </c>
      <c r="C1756" s="427" t="s">
        <v>1932</v>
      </c>
      <c r="D1756" s="427" t="s">
        <v>1421</v>
      </c>
      <c r="E1756" s="428">
        <v>6000</v>
      </c>
      <c r="F1756" s="429">
        <v>44390</v>
      </c>
      <c r="G1756" s="433">
        <v>2021</v>
      </c>
      <c r="H1756" s="432" t="s">
        <v>1933</v>
      </c>
      <c r="I1756" s="426" t="s">
        <v>1934</v>
      </c>
      <c r="J1756" s="426" t="s">
        <v>1934</v>
      </c>
      <c r="K1756" s="426" t="s">
        <v>1407</v>
      </c>
    </row>
    <row r="1757" spans="1:11" ht="15" x14ac:dyDescent="0.2">
      <c r="A1757" s="1">
        <v>20210155</v>
      </c>
      <c r="B1757" s="426" t="s">
        <v>1422</v>
      </c>
      <c r="C1757" s="427" t="s">
        <v>1935</v>
      </c>
      <c r="D1757" s="427" t="s">
        <v>1423</v>
      </c>
      <c r="E1757" s="428">
        <v>2400</v>
      </c>
      <c r="F1757" s="429">
        <v>44390</v>
      </c>
      <c r="G1757" s="433">
        <v>2021</v>
      </c>
      <c r="H1757" s="432" t="s">
        <v>1933</v>
      </c>
      <c r="I1757" s="426" t="s">
        <v>1934</v>
      </c>
      <c r="J1757" s="426" t="s">
        <v>1934</v>
      </c>
      <c r="K1757" s="426" t="s">
        <v>1407</v>
      </c>
    </row>
    <row r="1758" spans="1:11" ht="15" x14ac:dyDescent="0.2">
      <c r="A1758" s="1">
        <v>20210156</v>
      </c>
      <c r="B1758" s="426" t="s">
        <v>1420</v>
      </c>
      <c r="C1758" s="427" t="s">
        <v>1936</v>
      </c>
      <c r="D1758" s="427" t="s">
        <v>1424</v>
      </c>
      <c r="E1758" s="428">
        <v>1620</v>
      </c>
      <c r="F1758" s="429">
        <v>44390</v>
      </c>
      <c r="G1758" s="433">
        <v>2021</v>
      </c>
      <c r="H1758" s="432" t="s">
        <v>1933</v>
      </c>
      <c r="I1758" s="426" t="s">
        <v>1934</v>
      </c>
      <c r="J1758" s="426" t="s">
        <v>1934</v>
      </c>
      <c r="K1758" s="426" t="s">
        <v>1407</v>
      </c>
    </row>
    <row r="1759" spans="1:11" ht="15" x14ac:dyDescent="0.2">
      <c r="A1759" s="1">
        <v>20210157</v>
      </c>
      <c r="B1759" s="426" t="s">
        <v>1422</v>
      </c>
      <c r="C1759" s="427" t="s">
        <v>1937</v>
      </c>
      <c r="D1759" s="427" t="s">
        <v>1425</v>
      </c>
      <c r="E1759" s="428">
        <v>22800</v>
      </c>
      <c r="F1759" s="429">
        <v>44390</v>
      </c>
      <c r="G1759" s="433">
        <v>2021</v>
      </c>
      <c r="H1759" s="432" t="s">
        <v>1933</v>
      </c>
      <c r="I1759" s="426" t="s">
        <v>1934</v>
      </c>
      <c r="J1759" s="426" t="s">
        <v>1934</v>
      </c>
      <c r="K1759" s="426" t="s">
        <v>1407</v>
      </c>
    </row>
    <row r="1760" spans="1:11" ht="15" x14ac:dyDescent="0.2">
      <c r="A1760" s="1">
        <v>20210158</v>
      </c>
      <c r="B1760" s="426" t="s">
        <v>2257</v>
      </c>
      <c r="C1760" s="427" t="s">
        <v>2258</v>
      </c>
      <c r="D1760" s="427" t="s">
        <v>2259</v>
      </c>
      <c r="E1760" s="428">
        <v>18000</v>
      </c>
      <c r="F1760" s="429">
        <v>44390</v>
      </c>
      <c r="G1760" s="433">
        <v>2021</v>
      </c>
      <c r="H1760" s="432" t="s">
        <v>1933</v>
      </c>
      <c r="I1760" s="426" t="s">
        <v>1934</v>
      </c>
      <c r="J1760" s="426" t="s">
        <v>1934</v>
      </c>
      <c r="K1760" s="426" t="s">
        <v>1407</v>
      </c>
    </row>
    <row r="1761" spans="1:11" ht="30" x14ac:dyDescent="0.2">
      <c r="A1761" s="1">
        <v>20210161</v>
      </c>
      <c r="B1761" s="426" t="s">
        <v>860</v>
      </c>
      <c r="C1761" s="427">
        <v>21963710070</v>
      </c>
      <c r="D1761" s="427" t="s">
        <v>892</v>
      </c>
      <c r="E1761" s="428">
        <v>290847.52</v>
      </c>
      <c r="F1761" s="429">
        <v>44390</v>
      </c>
      <c r="G1761" s="433">
        <v>2021</v>
      </c>
      <c r="H1761" s="432" t="s">
        <v>2288</v>
      </c>
      <c r="I1761" s="426" t="s">
        <v>2289</v>
      </c>
      <c r="J1761" s="426" t="s">
        <v>2289</v>
      </c>
      <c r="K1761" s="426" t="s">
        <v>750</v>
      </c>
    </row>
    <row r="1762" spans="1:11" ht="15" x14ac:dyDescent="0.2">
      <c r="A1762" s="1">
        <v>20210162</v>
      </c>
      <c r="B1762" s="426" t="s">
        <v>210</v>
      </c>
      <c r="C1762" s="427">
        <v>21963710649</v>
      </c>
      <c r="D1762" s="427" t="s">
        <v>211</v>
      </c>
      <c r="E1762" s="428">
        <v>291550</v>
      </c>
      <c r="F1762" s="429">
        <v>44390</v>
      </c>
      <c r="G1762" s="433">
        <v>2021</v>
      </c>
      <c r="H1762" s="432" t="s">
        <v>2260</v>
      </c>
      <c r="I1762" s="426" t="s">
        <v>2261</v>
      </c>
      <c r="J1762" s="426" t="s">
        <v>2261</v>
      </c>
      <c r="K1762" s="426" t="s">
        <v>750</v>
      </c>
    </row>
    <row r="1763" spans="1:11" ht="15" x14ac:dyDescent="0.2">
      <c r="A1763" s="1">
        <v>20210164</v>
      </c>
      <c r="B1763" s="426" t="s">
        <v>2262</v>
      </c>
      <c r="C1763" s="427" t="s">
        <v>2263</v>
      </c>
      <c r="D1763" s="427" t="s">
        <v>2264</v>
      </c>
      <c r="E1763" s="428">
        <v>145199.65</v>
      </c>
      <c r="F1763" s="429">
        <v>44390</v>
      </c>
      <c r="G1763" s="433">
        <v>2021</v>
      </c>
      <c r="H1763" s="432" t="s">
        <v>2265</v>
      </c>
      <c r="I1763" s="426" t="s">
        <v>2266</v>
      </c>
      <c r="J1763" s="426" t="s">
        <v>2266</v>
      </c>
      <c r="K1763" s="426" t="s">
        <v>1053</v>
      </c>
    </row>
    <row r="1764" spans="1:11" ht="15" x14ac:dyDescent="0.2">
      <c r="A1764" s="1">
        <v>20210165</v>
      </c>
      <c r="B1764" s="426" t="s">
        <v>2239</v>
      </c>
      <c r="C1764" s="427">
        <v>7203302540032</v>
      </c>
      <c r="D1764" s="427" t="s">
        <v>2240</v>
      </c>
      <c r="E1764" s="428">
        <v>20000</v>
      </c>
      <c r="F1764" s="429">
        <v>44377</v>
      </c>
      <c r="G1764" s="433">
        <v>2021</v>
      </c>
      <c r="H1764" s="432" t="s">
        <v>2209</v>
      </c>
      <c r="I1764" s="426" t="s">
        <v>2210</v>
      </c>
      <c r="J1764" s="426" t="s">
        <v>2210</v>
      </c>
      <c r="K1764" s="426" t="s">
        <v>2211</v>
      </c>
    </row>
    <row r="1765" spans="1:11" ht="15" x14ac:dyDescent="0.2">
      <c r="A1765" s="1">
        <v>20210166</v>
      </c>
      <c r="B1765" s="426" t="s">
        <v>2239</v>
      </c>
      <c r="C1765" s="427">
        <v>7203302540113</v>
      </c>
      <c r="D1765" s="427" t="s">
        <v>2241</v>
      </c>
      <c r="E1765" s="428">
        <v>25000</v>
      </c>
      <c r="F1765" s="429">
        <v>44377</v>
      </c>
      <c r="G1765" s="433">
        <v>2021</v>
      </c>
      <c r="H1765" s="432" t="s">
        <v>2209</v>
      </c>
      <c r="I1765" s="426" t="s">
        <v>2210</v>
      </c>
      <c r="J1765" s="426" t="s">
        <v>2210</v>
      </c>
      <c r="K1765" s="426" t="s">
        <v>2211</v>
      </c>
    </row>
    <row r="1766" spans="1:11" ht="30" x14ac:dyDescent="0.2">
      <c r="A1766" s="1">
        <v>20210168</v>
      </c>
      <c r="B1766" s="426" t="s">
        <v>2242</v>
      </c>
      <c r="C1766" s="427">
        <v>629273440079</v>
      </c>
      <c r="D1766" s="427" t="s">
        <v>2243</v>
      </c>
      <c r="E1766" s="428">
        <v>6673.29</v>
      </c>
      <c r="F1766" s="429">
        <v>44377</v>
      </c>
      <c r="G1766" s="433">
        <v>2021</v>
      </c>
      <c r="H1766" s="432" t="s">
        <v>2195</v>
      </c>
      <c r="I1766" s="426" t="s">
        <v>2196</v>
      </c>
      <c r="J1766" s="426" t="s">
        <v>2196</v>
      </c>
      <c r="K1766" s="426" t="s">
        <v>2197</v>
      </c>
    </row>
    <row r="1767" spans="1:11" ht="30" x14ac:dyDescent="0.2">
      <c r="A1767" s="1">
        <v>20210169</v>
      </c>
      <c r="B1767" s="426" t="s">
        <v>2244</v>
      </c>
      <c r="C1767" s="427" t="s">
        <v>2245</v>
      </c>
      <c r="D1767" s="427" t="s">
        <v>2246</v>
      </c>
      <c r="E1767" s="428">
        <v>40000</v>
      </c>
      <c r="F1767" s="429">
        <v>44377</v>
      </c>
      <c r="G1767" s="433">
        <v>2021</v>
      </c>
      <c r="H1767" s="432" t="s">
        <v>2209</v>
      </c>
      <c r="I1767" s="426" t="s">
        <v>2210</v>
      </c>
      <c r="J1767" s="426" t="s">
        <v>2210</v>
      </c>
      <c r="K1767" s="426" t="s">
        <v>2211</v>
      </c>
    </row>
    <row r="1768" spans="1:11" ht="15" x14ac:dyDescent="0.2">
      <c r="A1768" s="1">
        <v>20210170</v>
      </c>
      <c r="B1768" s="426" t="s">
        <v>288</v>
      </c>
      <c r="C1768" s="427">
        <v>1861452880118</v>
      </c>
      <c r="D1768" s="427" t="s">
        <v>289</v>
      </c>
      <c r="E1768" s="428">
        <v>31000</v>
      </c>
      <c r="F1768" s="429">
        <v>44390</v>
      </c>
      <c r="G1768" s="433">
        <v>2021</v>
      </c>
      <c r="H1768" s="432" t="s">
        <v>2252</v>
      </c>
      <c r="I1768" s="426" t="s">
        <v>2253</v>
      </c>
      <c r="J1768" s="426" t="s">
        <v>2253</v>
      </c>
      <c r="K1768" s="426" t="s">
        <v>69</v>
      </c>
    </row>
    <row r="1769" spans="1:11" ht="30" x14ac:dyDescent="0.2">
      <c r="A1769" s="1">
        <v>20210171</v>
      </c>
      <c r="B1769" s="426" t="s">
        <v>313</v>
      </c>
      <c r="C1769" s="427">
        <v>7029809450010</v>
      </c>
      <c r="D1769" s="427" t="s">
        <v>314</v>
      </c>
      <c r="E1769" s="428">
        <v>110000</v>
      </c>
      <c r="F1769" s="429">
        <v>44390</v>
      </c>
      <c r="G1769" s="433">
        <v>2021</v>
      </c>
      <c r="H1769" s="432" t="s">
        <v>2267</v>
      </c>
      <c r="I1769" s="426" t="s">
        <v>2268</v>
      </c>
      <c r="J1769" s="426" t="s">
        <v>2268</v>
      </c>
      <c r="K1769" s="426" t="s">
        <v>859</v>
      </c>
    </row>
    <row r="1770" spans="1:11" ht="15" x14ac:dyDescent="0.2">
      <c r="A1770" s="1">
        <v>20210174</v>
      </c>
      <c r="B1770" s="426" t="s">
        <v>2247</v>
      </c>
      <c r="C1770" s="427" t="s">
        <v>2248</v>
      </c>
      <c r="D1770" s="427" t="s">
        <v>2249</v>
      </c>
      <c r="E1770" s="428">
        <v>186534.3</v>
      </c>
      <c r="F1770" s="429">
        <v>44377</v>
      </c>
      <c r="G1770" s="433">
        <v>2021</v>
      </c>
      <c r="H1770" s="432" t="s">
        <v>2250</v>
      </c>
      <c r="I1770" s="426" t="s">
        <v>2251</v>
      </c>
      <c r="J1770" s="426" t="s">
        <v>2251</v>
      </c>
      <c r="K1770" s="426" t="s">
        <v>1545</v>
      </c>
    </row>
    <row r="1771" spans="1:11" ht="15" x14ac:dyDescent="0.2">
      <c r="A1771" s="1">
        <v>20210175</v>
      </c>
      <c r="B1771" s="426" t="s">
        <v>1877</v>
      </c>
      <c r="C1771" s="427" t="s">
        <v>2269</v>
      </c>
      <c r="D1771" s="427" t="s">
        <v>2270</v>
      </c>
      <c r="E1771" s="428">
        <v>349367.93</v>
      </c>
      <c r="F1771" s="429">
        <v>44390</v>
      </c>
      <c r="G1771" s="433">
        <v>2021</v>
      </c>
      <c r="H1771" s="432" t="s">
        <v>2271</v>
      </c>
      <c r="I1771" s="426" t="s">
        <v>2272</v>
      </c>
      <c r="J1771" s="426" t="s">
        <v>2272</v>
      </c>
      <c r="K1771" s="426" t="s">
        <v>1555</v>
      </c>
    </row>
    <row r="1772" spans="1:11" ht="15" x14ac:dyDescent="0.2">
      <c r="A1772" s="1">
        <v>20210178</v>
      </c>
      <c r="B1772" s="426" t="s">
        <v>1972</v>
      </c>
      <c r="C1772" s="427" t="s">
        <v>2273</v>
      </c>
      <c r="D1772" s="427" t="s">
        <v>2274</v>
      </c>
      <c r="E1772" s="428">
        <v>78843.41</v>
      </c>
      <c r="F1772" s="429">
        <v>44397</v>
      </c>
      <c r="G1772" s="433">
        <v>2021</v>
      </c>
      <c r="H1772" s="432" t="s">
        <v>2141</v>
      </c>
      <c r="I1772" s="426" t="s">
        <v>2142</v>
      </c>
      <c r="J1772" s="426" t="s">
        <v>2142</v>
      </c>
      <c r="K1772" s="426" t="s">
        <v>1028</v>
      </c>
    </row>
    <row r="1773" spans="1:11" ht="15" x14ac:dyDescent="0.2">
      <c r="A1773" s="1">
        <v>20210181</v>
      </c>
      <c r="B1773" s="426" t="s">
        <v>297</v>
      </c>
      <c r="C1773" s="427" t="s">
        <v>1752</v>
      </c>
      <c r="D1773" s="427" t="s">
        <v>493</v>
      </c>
      <c r="E1773" s="428">
        <v>349574.98</v>
      </c>
      <c r="F1773" s="429">
        <v>44411</v>
      </c>
      <c r="G1773" s="433">
        <v>2021</v>
      </c>
      <c r="H1773" s="432" t="s">
        <v>2290</v>
      </c>
      <c r="I1773" s="426" t="s">
        <v>2291</v>
      </c>
      <c r="J1773" s="426" t="s">
        <v>2291</v>
      </c>
      <c r="K1773" s="426" t="s">
        <v>18</v>
      </c>
    </row>
    <row r="1774" spans="1:11" ht="30" x14ac:dyDescent="0.2">
      <c r="A1774" s="1">
        <v>20210182</v>
      </c>
      <c r="B1774" s="426" t="s">
        <v>1972</v>
      </c>
      <c r="C1774" s="427">
        <v>1806164492540</v>
      </c>
      <c r="D1774" s="427" t="s">
        <v>2275</v>
      </c>
      <c r="E1774" s="428">
        <v>332109.73</v>
      </c>
      <c r="F1774" s="429">
        <v>44397</v>
      </c>
      <c r="G1774" s="433">
        <v>2021</v>
      </c>
      <c r="H1774" s="432" t="s">
        <v>2276</v>
      </c>
      <c r="I1774" s="426" t="s">
        <v>2277</v>
      </c>
      <c r="J1774" s="426" t="s">
        <v>2277</v>
      </c>
      <c r="K1774" s="426" t="s">
        <v>2278</v>
      </c>
    </row>
    <row r="1775" spans="1:11" ht="30" x14ac:dyDescent="0.2">
      <c r="A1775" s="1">
        <v>20210183</v>
      </c>
      <c r="B1775" s="426" t="s">
        <v>1044</v>
      </c>
      <c r="C1775" s="427">
        <v>3130020220120</v>
      </c>
      <c r="D1775" s="427" t="s">
        <v>1045</v>
      </c>
      <c r="E1775" s="428">
        <v>200000</v>
      </c>
      <c r="F1775" s="429">
        <v>44397</v>
      </c>
      <c r="G1775" s="433">
        <v>2021</v>
      </c>
      <c r="H1775" s="432" t="s">
        <v>2279</v>
      </c>
      <c r="I1775" s="426" t="s">
        <v>2280</v>
      </c>
      <c r="J1775" s="426" t="s">
        <v>2280</v>
      </c>
      <c r="K1775" s="426" t="s">
        <v>60</v>
      </c>
    </row>
    <row r="1776" spans="1:11" ht="15" x14ac:dyDescent="0.2">
      <c r="A1776" s="1">
        <v>20210184</v>
      </c>
      <c r="B1776" s="426" t="s">
        <v>1948</v>
      </c>
      <c r="C1776" s="427" t="s">
        <v>1960</v>
      </c>
      <c r="D1776" s="427" t="s">
        <v>1961</v>
      </c>
      <c r="E1776" s="428">
        <v>10000</v>
      </c>
      <c r="F1776" s="429">
        <v>44411</v>
      </c>
      <c r="G1776" s="433">
        <v>2021</v>
      </c>
      <c r="H1776" s="432" t="s">
        <v>2186</v>
      </c>
      <c r="I1776" s="426" t="s">
        <v>2187</v>
      </c>
      <c r="J1776" s="426" t="s">
        <v>2187</v>
      </c>
      <c r="K1776" s="426" t="s">
        <v>150</v>
      </c>
    </row>
    <row r="1777" spans="1:11" ht="15" x14ac:dyDescent="0.2">
      <c r="A1777" s="1">
        <v>20210185</v>
      </c>
      <c r="B1777" s="426" t="s">
        <v>1948</v>
      </c>
      <c r="C1777" s="427" t="s">
        <v>1962</v>
      </c>
      <c r="D1777" s="427" t="s">
        <v>1963</v>
      </c>
      <c r="E1777" s="428">
        <v>10000</v>
      </c>
      <c r="F1777" s="429">
        <v>44411</v>
      </c>
      <c r="G1777" s="433">
        <v>2021</v>
      </c>
      <c r="H1777" s="432" t="s">
        <v>2186</v>
      </c>
      <c r="I1777" s="426" t="s">
        <v>2187</v>
      </c>
      <c r="J1777" s="426" t="s">
        <v>2187</v>
      </c>
      <c r="K1777" s="426" t="s">
        <v>150</v>
      </c>
    </row>
    <row r="1778" spans="1:11" ht="15" x14ac:dyDescent="0.2">
      <c r="A1778" s="1">
        <v>20210186</v>
      </c>
      <c r="B1778" s="426" t="s">
        <v>1948</v>
      </c>
      <c r="C1778" s="427" t="s">
        <v>1953</v>
      </c>
      <c r="D1778" s="427" t="s">
        <v>1954</v>
      </c>
      <c r="E1778" s="428">
        <v>10000</v>
      </c>
      <c r="F1778" s="429">
        <v>44411</v>
      </c>
      <c r="G1778" s="433">
        <v>2021</v>
      </c>
      <c r="H1778" s="432" t="s">
        <v>2186</v>
      </c>
      <c r="I1778" s="426" t="s">
        <v>2187</v>
      </c>
      <c r="J1778" s="426" t="s">
        <v>2187</v>
      </c>
      <c r="K1778" s="426" t="s">
        <v>150</v>
      </c>
    </row>
    <row r="1779" spans="1:11" ht="15" x14ac:dyDescent="0.2">
      <c r="A1779" s="1">
        <v>20210187</v>
      </c>
      <c r="B1779" s="426" t="s">
        <v>1948</v>
      </c>
      <c r="C1779" s="427" t="s">
        <v>1951</v>
      </c>
      <c r="D1779" s="427" t="s">
        <v>1952</v>
      </c>
      <c r="E1779" s="428">
        <v>10000</v>
      </c>
      <c r="F1779" s="429">
        <v>44411</v>
      </c>
      <c r="G1779" s="433">
        <v>2021</v>
      </c>
      <c r="H1779" s="432" t="s">
        <v>2186</v>
      </c>
      <c r="I1779" s="426" t="s">
        <v>2187</v>
      </c>
      <c r="J1779" s="426" t="s">
        <v>2187</v>
      </c>
      <c r="K1779" s="426" t="s">
        <v>150</v>
      </c>
    </row>
    <row r="1780" spans="1:11" ht="15" x14ac:dyDescent="0.2">
      <c r="A1780" s="1">
        <v>20210188</v>
      </c>
      <c r="B1780" s="426" t="s">
        <v>1198</v>
      </c>
      <c r="C1780" s="427">
        <v>3382177130006</v>
      </c>
      <c r="D1780" s="427" t="s">
        <v>1199</v>
      </c>
      <c r="E1780" s="428">
        <v>94947.93</v>
      </c>
      <c r="F1780" s="429">
        <v>44411</v>
      </c>
      <c r="G1780" s="433">
        <v>2021</v>
      </c>
      <c r="H1780" s="432" t="s">
        <v>1942</v>
      </c>
      <c r="I1780" s="426" t="s">
        <v>1943</v>
      </c>
      <c r="J1780" s="426" t="s">
        <v>1943</v>
      </c>
      <c r="K1780" s="426" t="s">
        <v>259</v>
      </c>
    </row>
    <row r="1781" spans="1:11" ht="30" x14ac:dyDescent="0.2">
      <c r="A1781" s="1">
        <v>20210189</v>
      </c>
      <c r="B1781" s="426" t="s">
        <v>1972</v>
      </c>
      <c r="C1781" s="427">
        <v>1866164490190</v>
      </c>
      <c r="D1781" s="427" t="s">
        <v>2014</v>
      </c>
      <c r="E1781" s="428">
        <v>160000</v>
      </c>
      <c r="F1781" s="429">
        <v>44397</v>
      </c>
      <c r="G1781" s="433">
        <v>2021</v>
      </c>
      <c r="H1781" s="432" t="s">
        <v>2224</v>
      </c>
      <c r="I1781" s="426" t="s">
        <v>2225</v>
      </c>
      <c r="J1781" s="426" t="s">
        <v>2225</v>
      </c>
      <c r="K1781" s="426" t="s">
        <v>1048</v>
      </c>
    </row>
    <row r="1782" spans="1:11" ht="15" x14ac:dyDescent="0.2">
      <c r="A1782" s="1">
        <v>20210190</v>
      </c>
      <c r="B1782" s="426" t="s">
        <v>751</v>
      </c>
      <c r="C1782" s="427" t="s">
        <v>2292</v>
      </c>
      <c r="D1782" s="427" t="s">
        <v>2293</v>
      </c>
      <c r="E1782" s="428">
        <v>7000</v>
      </c>
      <c r="F1782" s="429">
        <v>44411</v>
      </c>
      <c r="G1782" s="433">
        <v>2021</v>
      </c>
      <c r="H1782" s="432" t="s">
        <v>2186</v>
      </c>
      <c r="I1782" s="426" t="s">
        <v>2187</v>
      </c>
      <c r="J1782" s="426" t="s">
        <v>2187</v>
      </c>
      <c r="K1782" s="426" t="s">
        <v>150</v>
      </c>
    </row>
    <row r="1783" spans="1:11" ht="15" x14ac:dyDescent="0.2">
      <c r="A1783" s="1">
        <v>20210191</v>
      </c>
      <c r="B1783" s="426" t="s">
        <v>751</v>
      </c>
      <c r="C1783" s="427" t="s">
        <v>2294</v>
      </c>
      <c r="D1783" s="427" t="s">
        <v>2295</v>
      </c>
      <c r="E1783" s="428">
        <v>7000</v>
      </c>
      <c r="F1783" s="429">
        <v>44411</v>
      </c>
      <c r="G1783" s="433">
        <v>2021</v>
      </c>
      <c r="H1783" s="432" t="s">
        <v>2186</v>
      </c>
      <c r="I1783" s="426" t="s">
        <v>2187</v>
      </c>
      <c r="J1783" s="426" t="s">
        <v>2187</v>
      </c>
      <c r="K1783" s="426" t="s">
        <v>150</v>
      </c>
    </row>
    <row r="1784" spans="1:11" ht="15" x14ac:dyDescent="0.2">
      <c r="A1784" s="1">
        <v>20210192</v>
      </c>
      <c r="B1784" s="426" t="s">
        <v>751</v>
      </c>
      <c r="C1784" s="427" t="s">
        <v>2296</v>
      </c>
      <c r="D1784" s="427" t="s">
        <v>2297</v>
      </c>
      <c r="E1784" s="428">
        <v>8000</v>
      </c>
      <c r="F1784" s="429">
        <v>44411</v>
      </c>
      <c r="G1784" s="433">
        <v>2021</v>
      </c>
      <c r="H1784" s="432" t="s">
        <v>2186</v>
      </c>
      <c r="I1784" s="426" t="s">
        <v>2187</v>
      </c>
      <c r="J1784" s="426" t="s">
        <v>2187</v>
      </c>
      <c r="K1784" s="426" t="s">
        <v>150</v>
      </c>
    </row>
    <row r="1785" spans="1:11" ht="15" x14ac:dyDescent="0.2">
      <c r="A1785" s="1">
        <v>20210194</v>
      </c>
      <c r="B1785" s="426" t="s">
        <v>2281</v>
      </c>
      <c r="C1785" s="427" t="s">
        <v>2282</v>
      </c>
      <c r="D1785" s="427" t="s">
        <v>2283</v>
      </c>
      <c r="E1785" s="428">
        <v>50000</v>
      </c>
      <c r="F1785" s="429">
        <v>44397</v>
      </c>
      <c r="G1785" s="433">
        <v>2021</v>
      </c>
      <c r="H1785" s="432" t="s">
        <v>2209</v>
      </c>
      <c r="I1785" s="426" t="s">
        <v>2210</v>
      </c>
      <c r="J1785" s="426" t="s">
        <v>2210</v>
      </c>
      <c r="K1785" s="426" t="s">
        <v>2211</v>
      </c>
    </row>
    <row r="1786" spans="1:11" ht="15" x14ac:dyDescent="0.2">
      <c r="A1786" s="1">
        <v>20210195</v>
      </c>
      <c r="B1786" s="426" t="s">
        <v>105</v>
      </c>
      <c r="C1786" s="427">
        <v>10231540078</v>
      </c>
      <c r="D1786" s="427" t="s">
        <v>106</v>
      </c>
      <c r="E1786" s="428">
        <v>287461.2</v>
      </c>
      <c r="F1786" s="429">
        <v>44397</v>
      </c>
      <c r="G1786" s="433">
        <v>2021</v>
      </c>
      <c r="H1786" s="432" t="s">
        <v>2284</v>
      </c>
      <c r="I1786" s="426" t="s">
        <v>2285</v>
      </c>
      <c r="J1786" s="426" t="s">
        <v>2285</v>
      </c>
      <c r="K1786" s="426" t="s">
        <v>109</v>
      </c>
    </row>
    <row r="1787" spans="1:11" ht="15" x14ac:dyDescent="0.2">
      <c r="A1787" s="1">
        <v>20210196</v>
      </c>
      <c r="B1787" s="426" t="s">
        <v>105</v>
      </c>
      <c r="C1787" s="427">
        <v>10231540078</v>
      </c>
      <c r="D1787" s="427" t="s">
        <v>106</v>
      </c>
      <c r="E1787" s="428">
        <v>287938.69</v>
      </c>
      <c r="F1787" s="429">
        <v>44397</v>
      </c>
      <c r="G1787" s="433">
        <v>2021</v>
      </c>
      <c r="H1787" s="432" t="s">
        <v>2286</v>
      </c>
      <c r="I1787" s="426" t="s">
        <v>2287</v>
      </c>
      <c r="J1787" s="426" t="s">
        <v>2287</v>
      </c>
      <c r="K1787" s="426" t="s">
        <v>109</v>
      </c>
    </row>
    <row r="1788" spans="1:11" ht="30" x14ac:dyDescent="0.2">
      <c r="A1788" s="1">
        <v>20210201</v>
      </c>
      <c r="B1788" s="426" t="s">
        <v>2298</v>
      </c>
      <c r="C1788" s="427">
        <v>32470250072</v>
      </c>
      <c r="D1788" s="427" t="s">
        <v>2299</v>
      </c>
      <c r="E1788" s="428">
        <v>55070.95</v>
      </c>
      <c r="F1788" s="429">
        <v>44411</v>
      </c>
      <c r="G1788" s="433">
        <v>2021</v>
      </c>
      <c r="H1788" s="432" t="s">
        <v>2195</v>
      </c>
      <c r="I1788" s="426" t="s">
        <v>2196</v>
      </c>
      <c r="J1788" s="426" t="s">
        <v>2196</v>
      </c>
      <c r="K1788" s="426" t="s">
        <v>2197</v>
      </c>
    </row>
    <row r="1789" spans="1:11" ht="30" x14ac:dyDescent="0.2">
      <c r="A1789" s="1">
        <v>20210203</v>
      </c>
      <c r="B1789" s="426" t="s">
        <v>2313</v>
      </c>
      <c r="C1789" s="427">
        <v>2239671470018</v>
      </c>
      <c r="D1789" s="427" t="s">
        <v>2314</v>
      </c>
      <c r="E1789" s="428">
        <v>30925.679999999993</v>
      </c>
      <c r="F1789" s="429">
        <v>44438</v>
      </c>
      <c r="G1789" s="433">
        <v>2021</v>
      </c>
      <c r="H1789" s="432" t="s">
        <v>2195</v>
      </c>
      <c r="I1789" s="426" t="s">
        <v>2196</v>
      </c>
      <c r="J1789" s="426" t="s">
        <v>2196</v>
      </c>
      <c r="K1789" s="426" t="s">
        <v>2197</v>
      </c>
    </row>
    <row r="1790" spans="1:11" ht="30" x14ac:dyDescent="0.2">
      <c r="A1790" s="1">
        <v>20210204</v>
      </c>
      <c r="B1790" s="426" t="s">
        <v>488</v>
      </c>
      <c r="C1790" s="427">
        <v>625088320085</v>
      </c>
      <c r="D1790" s="427" t="s">
        <v>489</v>
      </c>
      <c r="E1790" s="428">
        <v>344210.49</v>
      </c>
      <c r="F1790" s="429">
        <v>44411</v>
      </c>
      <c r="G1790" s="433">
        <v>2021</v>
      </c>
      <c r="H1790" s="432" t="s">
        <v>2300</v>
      </c>
      <c r="I1790" s="426" t="s">
        <v>2301</v>
      </c>
      <c r="J1790" s="426" t="s">
        <v>2301</v>
      </c>
      <c r="K1790" s="426" t="s">
        <v>593</v>
      </c>
    </row>
    <row r="1791" spans="1:11" ht="15" x14ac:dyDescent="0.2">
      <c r="A1791" s="1">
        <v>20210205</v>
      </c>
      <c r="B1791" s="426" t="s">
        <v>596</v>
      </c>
      <c r="C1791" s="427">
        <v>6996280950082</v>
      </c>
      <c r="D1791" s="427" t="s">
        <v>597</v>
      </c>
      <c r="E1791" s="428">
        <v>60000</v>
      </c>
      <c r="F1791" s="429">
        <v>44411</v>
      </c>
      <c r="G1791" s="433">
        <v>2021</v>
      </c>
      <c r="H1791" s="432" t="s">
        <v>2209</v>
      </c>
      <c r="I1791" s="426" t="s">
        <v>2210</v>
      </c>
      <c r="J1791" s="426" t="s">
        <v>2210</v>
      </c>
      <c r="K1791" s="426" t="s">
        <v>2211</v>
      </c>
    </row>
    <row r="1792" spans="1:11" ht="15" x14ac:dyDescent="0.2">
      <c r="A1792" s="1">
        <v>20210206</v>
      </c>
      <c r="B1792" s="426" t="s">
        <v>2315</v>
      </c>
      <c r="C1792" s="427">
        <v>4930732000028</v>
      </c>
      <c r="D1792" s="427" t="s">
        <v>291</v>
      </c>
      <c r="E1792" s="428">
        <v>195738.06</v>
      </c>
      <c r="F1792" s="429">
        <v>44438</v>
      </c>
      <c r="G1792" s="433">
        <v>2021</v>
      </c>
      <c r="H1792" s="432" t="s">
        <v>2316</v>
      </c>
      <c r="I1792" s="426" t="s">
        <v>2317</v>
      </c>
      <c r="J1792" s="426" t="s">
        <v>2317</v>
      </c>
      <c r="K1792" s="426" t="s">
        <v>2318</v>
      </c>
    </row>
    <row r="1793" spans="1:11" ht="15" x14ac:dyDescent="0.2">
      <c r="A1793" s="1">
        <v>20210207</v>
      </c>
      <c r="B1793" s="426" t="s">
        <v>1877</v>
      </c>
      <c r="C1793" s="427">
        <v>1860128183872</v>
      </c>
      <c r="D1793" s="427" t="s">
        <v>1878</v>
      </c>
      <c r="E1793" s="428">
        <v>349077.73</v>
      </c>
      <c r="F1793" s="429">
        <v>44431</v>
      </c>
      <c r="G1793" s="433">
        <v>2021</v>
      </c>
      <c r="H1793" s="432" t="s">
        <v>2302</v>
      </c>
      <c r="I1793" s="426" t="s">
        <v>2303</v>
      </c>
      <c r="J1793" s="426" t="s">
        <v>2303</v>
      </c>
      <c r="K1793" s="426" t="s">
        <v>2304</v>
      </c>
    </row>
    <row r="1794" spans="1:11" ht="15" x14ac:dyDescent="0.2">
      <c r="A1794" s="1">
        <v>20210208</v>
      </c>
      <c r="B1794" s="426" t="s">
        <v>1877</v>
      </c>
      <c r="C1794" s="427">
        <v>1860128183953</v>
      </c>
      <c r="D1794" s="427" t="s">
        <v>1993</v>
      </c>
      <c r="E1794" s="428">
        <v>349850.78</v>
      </c>
      <c r="F1794" s="429">
        <v>44431</v>
      </c>
      <c r="G1794" s="433">
        <v>2021</v>
      </c>
      <c r="H1794" s="432" t="s">
        <v>2308</v>
      </c>
      <c r="I1794" s="426" t="s">
        <v>2309</v>
      </c>
      <c r="J1794" s="426" t="s">
        <v>2309</v>
      </c>
      <c r="K1794" s="426" t="s">
        <v>109</v>
      </c>
    </row>
    <row r="1795" spans="1:11" ht="15" x14ac:dyDescent="0.2">
      <c r="A1795" s="1">
        <v>20210209</v>
      </c>
      <c r="B1795" s="426" t="s">
        <v>751</v>
      </c>
      <c r="C1795" s="427" t="s">
        <v>2338</v>
      </c>
      <c r="D1795" s="427" t="s">
        <v>2339</v>
      </c>
      <c r="E1795" s="428">
        <v>7999.89</v>
      </c>
      <c r="F1795" s="429">
        <v>44454</v>
      </c>
      <c r="G1795" s="433">
        <v>2021</v>
      </c>
      <c r="H1795" s="432" t="s">
        <v>2186</v>
      </c>
      <c r="I1795" s="426" t="s">
        <v>2187</v>
      </c>
      <c r="J1795" s="426" t="s">
        <v>2187</v>
      </c>
      <c r="K1795" s="426" t="s">
        <v>150</v>
      </c>
    </row>
    <row r="1796" spans="1:11" ht="30" x14ac:dyDescent="0.2">
      <c r="A1796" s="1">
        <v>20210210</v>
      </c>
      <c r="B1796" s="426" t="s">
        <v>233</v>
      </c>
      <c r="C1796" s="427">
        <v>620020221486</v>
      </c>
      <c r="D1796" s="427" t="s">
        <v>234</v>
      </c>
      <c r="E1796" s="428">
        <v>280945.78000000003</v>
      </c>
      <c r="F1796" s="429">
        <v>44431</v>
      </c>
      <c r="G1796" s="433">
        <v>2021</v>
      </c>
      <c r="H1796" s="432" t="s">
        <v>2310</v>
      </c>
      <c r="I1796" s="426" t="s">
        <v>2311</v>
      </c>
      <c r="J1796" s="426" t="s">
        <v>2311</v>
      </c>
      <c r="K1796" s="426" t="s">
        <v>2312</v>
      </c>
    </row>
    <row r="1797" spans="1:11" ht="60" x14ac:dyDescent="0.2">
      <c r="A1797" s="1">
        <v>20210211</v>
      </c>
      <c r="B1797" s="426" t="s">
        <v>1681</v>
      </c>
      <c r="C1797" s="427" t="s">
        <v>1682</v>
      </c>
      <c r="D1797" s="427" t="s">
        <v>1683</v>
      </c>
      <c r="E1797" s="428">
        <v>73000</v>
      </c>
      <c r="F1797" s="429">
        <v>44454</v>
      </c>
      <c r="G1797" s="433">
        <v>2021</v>
      </c>
      <c r="H1797" s="432" t="s">
        <v>2340</v>
      </c>
      <c r="I1797" s="426" t="s">
        <v>2341</v>
      </c>
      <c r="J1797" s="426" t="s">
        <v>2341</v>
      </c>
      <c r="K1797" s="426" t="s">
        <v>359</v>
      </c>
    </row>
    <row r="1798" spans="1:11" ht="15" x14ac:dyDescent="0.2">
      <c r="A1798" s="1">
        <v>20210212</v>
      </c>
      <c r="B1798" s="426" t="s">
        <v>313</v>
      </c>
      <c r="C1798" s="427">
        <v>7029809450010</v>
      </c>
      <c r="D1798" s="427" t="s">
        <v>314</v>
      </c>
      <c r="E1798" s="428">
        <v>200000</v>
      </c>
      <c r="F1798" s="429">
        <v>44431</v>
      </c>
      <c r="G1798" s="433">
        <v>2021</v>
      </c>
      <c r="H1798" s="432" t="s">
        <v>2305</v>
      </c>
      <c r="I1798" s="426" t="s">
        <v>2306</v>
      </c>
      <c r="J1798" s="426" t="s">
        <v>2306</v>
      </c>
      <c r="K1798" s="426" t="s">
        <v>859</v>
      </c>
    </row>
    <row r="1799" spans="1:11" ht="30" x14ac:dyDescent="0.2">
      <c r="A1799" s="1">
        <v>20210213</v>
      </c>
      <c r="B1799" s="426" t="s">
        <v>313</v>
      </c>
      <c r="C1799" s="427">
        <v>7029809450010</v>
      </c>
      <c r="D1799" s="427" t="s">
        <v>314</v>
      </c>
      <c r="E1799" s="428">
        <v>110000</v>
      </c>
      <c r="F1799" s="429">
        <v>44431</v>
      </c>
      <c r="G1799" s="433">
        <v>2021</v>
      </c>
      <c r="H1799" s="432" t="s">
        <v>2267</v>
      </c>
      <c r="I1799" s="426" t="s">
        <v>2268</v>
      </c>
      <c r="J1799" s="426" t="s">
        <v>2268</v>
      </c>
      <c r="K1799" s="426" t="s">
        <v>859</v>
      </c>
    </row>
    <row r="1800" spans="1:11" ht="15" x14ac:dyDescent="0.2">
      <c r="A1800" s="1">
        <v>20210214</v>
      </c>
      <c r="B1800" s="426" t="s">
        <v>1782</v>
      </c>
      <c r="C1800" s="427" t="s">
        <v>2307</v>
      </c>
      <c r="D1800" s="427" t="s">
        <v>1870</v>
      </c>
      <c r="E1800" s="428">
        <v>109274.29</v>
      </c>
      <c r="F1800" s="429">
        <v>44431</v>
      </c>
      <c r="G1800" s="433">
        <v>2021</v>
      </c>
      <c r="H1800" s="432" t="s">
        <v>1790</v>
      </c>
      <c r="I1800" s="426" t="s">
        <v>1791</v>
      </c>
      <c r="J1800" s="426" t="s">
        <v>1791</v>
      </c>
      <c r="K1800" s="426" t="s">
        <v>1787</v>
      </c>
    </row>
    <row r="1801" spans="1:11" ht="30" x14ac:dyDescent="0.2">
      <c r="A1801" s="1">
        <v>20210215</v>
      </c>
      <c r="B1801" s="426" t="s">
        <v>13</v>
      </c>
      <c r="C1801" s="427">
        <v>3670940070333</v>
      </c>
      <c r="D1801" s="427" t="s">
        <v>54</v>
      </c>
      <c r="E1801" s="428">
        <v>90000</v>
      </c>
      <c r="F1801" s="429">
        <v>44438</v>
      </c>
      <c r="G1801" s="433">
        <v>2021</v>
      </c>
      <c r="H1801" s="432" t="s">
        <v>2319</v>
      </c>
      <c r="I1801" s="426" t="s">
        <v>2320</v>
      </c>
      <c r="J1801" s="426" t="s">
        <v>2321</v>
      </c>
      <c r="K1801" s="426" t="s">
        <v>18</v>
      </c>
    </row>
    <row r="1802" spans="1:11" ht="30" x14ac:dyDescent="0.2">
      <c r="A1802" s="1">
        <v>20210216</v>
      </c>
      <c r="B1802" s="426" t="s">
        <v>13</v>
      </c>
      <c r="C1802" s="427">
        <v>3620940071372</v>
      </c>
      <c r="D1802" s="427" t="s">
        <v>14</v>
      </c>
      <c r="E1802" s="428">
        <v>200000</v>
      </c>
      <c r="F1802" s="429">
        <v>44438</v>
      </c>
      <c r="G1802" s="433">
        <v>2021</v>
      </c>
      <c r="H1802" s="432" t="s">
        <v>2319</v>
      </c>
      <c r="I1802" s="426" t="s">
        <v>2320</v>
      </c>
      <c r="J1802" s="426" t="s">
        <v>2321</v>
      </c>
      <c r="K1802" s="426" t="s">
        <v>18</v>
      </c>
    </row>
    <row r="1803" spans="1:11" ht="30" x14ac:dyDescent="0.2">
      <c r="A1803" s="1">
        <v>20210217</v>
      </c>
      <c r="B1803" s="426" t="s">
        <v>13</v>
      </c>
      <c r="C1803" s="427">
        <v>620940070986</v>
      </c>
      <c r="D1803" s="427" t="s">
        <v>20</v>
      </c>
      <c r="E1803" s="428">
        <v>34968.370000000003</v>
      </c>
      <c r="F1803" s="429">
        <v>44438</v>
      </c>
      <c r="G1803" s="433">
        <v>2021</v>
      </c>
      <c r="H1803" s="432" t="s">
        <v>2319</v>
      </c>
      <c r="I1803" s="426" t="s">
        <v>2320</v>
      </c>
      <c r="J1803" s="426" t="s">
        <v>2321</v>
      </c>
      <c r="K1803" s="426" t="s">
        <v>18</v>
      </c>
    </row>
    <row r="1804" spans="1:11" ht="30" x14ac:dyDescent="0.2">
      <c r="A1804" s="1">
        <v>20210218</v>
      </c>
      <c r="B1804" s="426" t="s">
        <v>13</v>
      </c>
      <c r="C1804" s="427">
        <v>5670940070729</v>
      </c>
      <c r="D1804" s="427" t="s">
        <v>53</v>
      </c>
      <c r="E1804" s="428">
        <v>25000</v>
      </c>
      <c r="F1804" s="429">
        <v>44438</v>
      </c>
      <c r="G1804" s="433">
        <v>2021</v>
      </c>
      <c r="H1804" s="432" t="s">
        <v>2319</v>
      </c>
      <c r="I1804" s="426" t="s">
        <v>2320</v>
      </c>
      <c r="J1804" s="426" t="s">
        <v>2321</v>
      </c>
      <c r="K1804" s="426" t="s">
        <v>18</v>
      </c>
    </row>
    <row r="1805" spans="1:11" ht="15" x14ac:dyDescent="0.2">
      <c r="A1805" s="1">
        <v>20210219</v>
      </c>
      <c r="B1805" s="426" t="s">
        <v>297</v>
      </c>
      <c r="C1805" s="427" t="s">
        <v>1752</v>
      </c>
      <c r="D1805" s="427" t="s">
        <v>493</v>
      </c>
      <c r="E1805" s="428">
        <v>30318.75</v>
      </c>
      <c r="F1805" s="429">
        <v>44438</v>
      </c>
      <c r="G1805" s="433">
        <v>2021</v>
      </c>
      <c r="H1805" s="432" t="s">
        <v>2322</v>
      </c>
      <c r="I1805" s="426" t="s">
        <v>2323</v>
      </c>
      <c r="J1805" s="426" t="s">
        <v>2323</v>
      </c>
      <c r="K1805" s="426" t="s">
        <v>593</v>
      </c>
    </row>
    <row r="1806" spans="1:11" ht="15" x14ac:dyDescent="0.2">
      <c r="A1806" s="1">
        <v>20210220</v>
      </c>
      <c r="B1806" s="426" t="s">
        <v>2026</v>
      </c>
      <c r="C1806" s="427" t="s">
        <v>2027</v>
      </c>
      <c r="D1806" s="427" t="s">
        <v>2028</v>
      </c>
      <c r="E1806" s="428">
        <v>349983.4</v>
      </c>
      <c r="F1806" s="429">
        <v>44438</v>
      </c>
      <c r="G1806" s="433">
        <v>2021</v>
      </c>
      <c r="H1806" s="432" t="s">
        <v>2324</v>
      </c>
      <c r="I1806" s="426" t="s">
        <v>2325</v>
      </c>
      <c r="J1806" s="426" t="s">
        <v>2325</v>
      </c>
      <c r="K1806" s="426" t="s">
        <v>812</v>
      </c>
    </row>
    <row r="1807" spans="1:11" ht="15" x14ac:dyDescent="0.2">
      <c r="A1807" s="1">
        <v>20210221</v>
      </c>
      <c r="B1807" s="426" t="s">
        <v>1833</v>
      </c>
      <c r="C1807" s="427" t="s">
        <v>1834</v>
      </c>
      <c r="D1807" s="427" t="s">
        <v>1835</v>
      </c>
      <c r="E1807" s="428">
        <v>291865.83</v>
      </c>
      <c r="F1807" s="429">
        <v>44448</v>
      </c>
      <c r="G1807" s="433">
        <v>2021</v>
      </c>
      <c r="H1807" s="432" t="s">
        <v>2326</v>
      </c>
      <c r="I1807" s="426" t="s">
        <v>2327</v>
      </c>
      <c r="J1807" s="426" t="s">
        <v>2327</v>
      </c>
      <c r="K1807" s="426" t="s">
        <v>2328</v>
      </c>
    </row>
    <row r="1808" spans="1:11" ht="15" x14ac:dyDescent="0.2">
      <c r="A1808" s="1">
        <v>20210222</v>
      </c>
      <c r="B1808" s="426" t="s">
        <v>860</v>
      </c>
      <c r="C1808" s="427">
        <v>21963710070</v>
      </c>
      <c r="D1808" s="427" t="s">
        <v>892</v>
      </c>
      <c r="E1808" s="428">
        <v>287407.67</v>
      </c>
      <c r="F1808" s="429">
        <v>44448</v>
      </c>
      <c r="G1808" s="433">
        <v>2021</v>
      </c>
      <c r="H1808" s="432" t="s">
        <v>2329</v>
      </c>
      <c r="I1808" s="426" t="s">
        <v>2330</v>
      </c>
      <c r="J1808" s="426" t="s">
        <v>2330</v>
      </c>
      <c r="K1808" s="426" t="s">
        <v>2328</v>
      </c>
    </row>
    <row r="1809" spans="1:11" ht="15" x14ac:dyDescent="0.2">
      <c r="A1809" s="1">
        <v>20210223</v>
      </c>
      <c r="B1809" s="426" t="s">
        <v>2331</v>
      </c>
      <c r="C1809" s="427" t="s">
        <v>2332</v>
      </c>
      <c r="D1809" s="427" t="s">
        <v>2333</v>
      </c>
      <c r="E1809" s="428">
        <v>298742.37</v>
      </c>
      <c r="F1809" s="429">
        <v>44448</v>
      </c>
      <c r="G1809" s="433">
        <v>2021</v>
      </c>
      <c r="H1809" s="432" t="s">
        <v>2334</v>
      </c>
      <c r="I1809" s="426" t="s">
        <v>2335</v>
      </c>
      <c r="J1809" s="426" t="s">
        <v>2335</v>
      </c>
      <c r="K1809" s="426" t="s">
        <v>2328</v>
      </c>
    </row>
    <row r="1810" spans="1:11" ht="15" x14ac:dyDescent="0.2">
      <c r="A1810" s="1">
        <v>20210225</v>
      </c>
      <c r="B1810" s="426" t="s">
        <v>13</v>
      </c>
      <c r="C1810" s="427">
        <v>3670940070333</v>
      </c>
      <c r="D1810" s="427" t="s">
        <v>54</v>
      </c>
      <c r="E1810" s="428">
        <v>115000</v>
      </c>
      <c r="F1810" s="429">
        <v>44448</v>
      </c>
      <c r="G1810" s="433">
        <v>2021</v>
      </c>
      <c r="H1810" s="432" t="s">
        <v>2336</v>
      </c>
      <c r="I1810" s="426" t="s">
        <v>2337</v>
      </c>
      <c r="J1810" s="426" t="s">
        <v>2337</v>
      </c>
      <c r="K1810" s="426" t="s">
        <v>1739</v>
      </c>
    </row>
    <row r="1811" spans="1:11" ht="15" x14ac:dyDescent="0.2">
      <c r="A1811" s="1">
        <v>20210226</v>
      </c>
      <c r="B1811" s="426" t="s">
        <v>13</v>
      </c>
      <c r="C1811" s="427">
        <v>3620940071372</v>
      </c>
      <c r="D1811" s="427" t="s">
        <v>14</v>
      </c>
      <c r="E1811" s="428">
        <v>200000</v>
      </c>
      <c r="F1811" s="429">
        <v>44448</v>
      </c>
      <c r="G1811" s="433">
        <v>2021</v>
      </c>
      <c r="H1811" s="432" t="s">
        <v>2336</v>
      </c>
      <c r="I1811" s="426" t="s">
        <v>2337</v>
      </c>
      <c r="J1811" s="426" t="s">
        <v>2337</v>
      </c>
      <c r="K1811" s="426" t="s">
        <v>1739</v>
      </c>
    </row>
    <row r="1812" spans="1:11" ht="15" x14ac:dyDescent="0.2">
      <c r="A1812" s="1">
        <v>20210231</v>
      </c>
      <c r="B1812" s="426" t="s">
        <v>2026</v>
      </c>
      <c r="C1812" s="427" t="s">
        <v>2027</v>
      </c>
      <c r="D1812" s="427" t="s">
        <v>2028</v>
      </c>
      <c r="E1812" s="428">
        <v>322363.18</v>
      </c>
      <c r="F1812" s="429">
        <v>44454</v>
      </c>
      <c r="G1812" s="433">
        <v>2021</v>
      </c>
      <c r="H1812" s="432" t="s">
        <v>2342</v>
      </c>
      <c r="I1812" s="426" t="s">
        <v>2343</v>
      </c>
      <c r="J1812" s="426" t="s">
        <v>2343</v>
      </c>
      <c r="K1812" s="426" t="s">
        <v>2344</v>
      </c>
    </row>
    <row r="1813" spans="1:11" ht="30" x14ac:dyDescent="0.2">
      <c r="A1813" s="1">
        <v>20210233</v>
      </c>
      <c r="B1813" s="426" t="s">
        <v>2348</v>
      </c>
      <c r="C1813" s="427">
        <v>4560944820069</v>
      </c>
      <c r="D1813" s="427" t="s">
        <v>2349</v>
      </c>
      <c r="E1813" s="428">
        <v>26000</v>
      </c>
      <c r="F1813" s="429">
        <v>44487</v>
      </c>
      <c r="G1813" s="433">
        <v>2021</v>
      </c>
      <c r="H1813" s="432" t="s">
        <v>2188</v>
      </c>
      <c r="I1813" s="426" t="s">
        <v>2189</v>
      </c>
      <c r="J1813" s="426" t="s">
        <v>2189</v>
      </c>
      <c r="K1813" s="426" t="s">
        <v>2190</v>
      </c>
    </row>
    <row r="1814" spans="1:11" ht="30" x14ac:dyDescent="0.2">
      <c r="A1814" s="1">
        <v>20210234</v>
      </c>
      <c r="B1814" s="426" t="s">
        <v>65</v>
      </c>
      <c r="C1814" s="427" t="s">
        <v>2350</v>
      </c>
      <c r="D1814" s="427" t="s">
        <v>2351</v>
      </c>
      <c r="E1814" s="428">
        <v>25000</v>
      </c>
      <c r="F1814" s="429">
        <v>44487</v>
      </c>
      <c r="G1814" s="433">
        <v>2021</v>
      </c>
      <c r="H1814" s="432" t="s">
        <v>2182</v>
      </c>
      <c r="I1814" s="426" t="s">
        <v>2183</v>
      </c>
      <c r="J1814" s="426" t="s">
        <v>2183</v>
      </c>
      <c r="K1814" s="426" t="s">
        <v>60</v>
      </c>
    </row>
    <row r="1815" spans="1:11" ht="15" x14ac:dyDescent="0.2">
      <c r="A1815" s="1">
        <v>20210236</v>
      </c>
      <c r="B1815" s="426" t="s">
        <v>552</v>
      </c>
      <c r="C1815" s="427" t="s">
        <v>2380</v>
      </c>
      <c r="D1815" s="427" t="s">
        <v>554</v>
      </c>
      <c r="E1815" s="428">
        <v>12000</v>
      </c>
      <c r="F1815" s="429">
        <v>44517</v>
      </c>
      <c r="G1815" s="433">
        <v>2021</v>
      </c>
      <c r="H1815" s="432" t="s">
        <v>2381</v>
      </c>
      <c r="I1815" s="426" t="s">
        <v>2382</v>
      </c>
      <c r="J1815" s="426" t="s">
        <v>2382</v>
      </c>
      <c r="K1815" s="426" t="s">
        <v>492</v>
      </c>
    </row>
    <row r="1816" spans="1:11" ht="15" x14ac:dyDescent="0.2">
      <c r="A1816" s="1">
        <v>20210237</v>
      </c>
      <c r="B1816" s="426" t="s">
        <v>2363</v>
      </c>
      <c r="C1816" s="427" t="s">
        <v>2307</v>
      </c>
      <c r="D1816" s="427" t="s">
        <v>1870</v>
      </c>
      <c r="E1816" s="428">
        <v>109274.29</v>
      </c>
      <c r="F1816" s="429">
        <v>44487</v>
      </c>
      <c r="G1816" s="433">
        <v>2021</v>
      </c>
      <c r="H1816" s="432" t="s">
        <v>1790</v>
      </c>
      <c r="I1816" s="426" t="s">
        <v>1791</v>
      </c>
      <c r="J1816" s="426" t="s">
        <v>1791</v>
      </c>
      <c r="K1816" s="426" t="s">
        <v>1787</v>
      </c>
    </row>
    <row r="1817" spans="1:11" ht="15" x14ac:dyDescent="0.2">
      <c r="A1817" s="1">
        <v>20210238</v>
      </c>
      <c r="B1817" s="426" t="s">
        <v>1590</v>
      </c>
      <c r="C1817" s="427">
        <v>4812756180054</v>
      </c>
      <c r="D1817" s="427" t="s">
        <v>410</v>
      </c>
      <c r="E1817" s="428">
        <v>50000</v>
      </c>
      <c r="F1817" s="429">
        <v>44487</v>
      </c>
      <c r="G1817" s="433">
        <v>2021</v>
      </c>
      <c r="H1817" s="432" t="s">
        <v>2352</v>
      </c>
      <c r="I1817" s="426" t="s">
        <v>2353</v>
      </c>
      <c r="J1817" s="426" t="s">
        <v>2353</v>
      </c>
      <c r="K1817" s="426" t="s">
        <v>1028</v>
      </c>
    </row>
    <row r="1818" spans="1:11" ht="15" x14ac:dyDescent="0.2">
      <c r="A1818" s="1">
        <v>20210239</v>
      </c>
      <c r="B1818" s="426" t="s">
        <v>668</v>
      </c>
      <c r="C1818" s="427">
        <v>1866180480098</v>
      </c>
      <c r="D1818" s="427" t="s">
        <v>673</v>
      </c>
      <c r="E1818" s="428">
        <v>110000</v>
      </c>
      <c r="F1818" s="429">
        <v>44517</v>
      </c>
      <c r="G1818" s="433">
        <v>2021</v>
      </c>
      <c r="H1818" s="432" t="s">
        <v>2381</v>
      </c>
      <c r="I1818" s="426" t="s">
        <v>2382</v>
      </c>
      <c r="J1818" s="426" t="s">
        <v>2382</v>
      </c>
      <c r="K1818" s="426" t="s">
        <v>492</v>
      </c>
    </row>
    <row r="1819" spans="1:11" ht="30" x14ac:dyDescent="0.2">
      <c r="A1819" s="1">
        <v>20210241</v>
      </c>
      <c r="B1819" s="426" t="s">
        <v>1972</v>
      </c>
      <c r="C1819" s="427" t="s">
        <v>2354</v>
      </c>
      <c r="D1819" s="427" t="s">
        <v>2355</v>
      </c>
      <c r="E1819" s="428">
        <v>170000</v>
      </c>
      <c r="F1819" s="429">
        <v>44487</v>
      </c>
      <c r="G1819" s="433">
        <v>2021</v>
      </c>
      <c r="H1819" s="432" t="s">
        <v>2356</v>
      </c>
      <c r="I1819" s="426" t="s">
        <v>2357</v>
      </c>
      <c r="J1819" s="426" t="s">
        <v>2357</v>
      </c>
      <c r="K1819" s="426" t="s">
        <v>706</v>
      </c>
    </row>
    <row r="1820" spans="1:11" ht="30" x14ac:dyDescent="0.2">
      <c r="A1820" s="1">
        <v>20210243</v>
      </c>
      <c r="B1820" s="426" t="s">
        <v>2378</v>
      </c>
      <c r="C1820" s="427">
        <v>27659010026</v>
      </c>
      <c r="D1820" s="427" t="s">
        <v>2379</v>
      </c>
      <c r="E1820" s="428">
        <v>21600</v>
      </c>
      <c r="F1820" s="429">
        <v>44517</v>
      </c>
      <c r="G1820" s="433">
        <v>2021</v>
      </c>
      <c r="H1820" s="432" t="s">
        <v>2195</v>
      </c>
      <c r="I1820" s="426" t="s">
        <v>2196</v>
      </c>
      <c r="J1820" s="426" t="s">
        <v>2196</v>
      </c>
      <c r="K1820" s="426" t="s">
        <v>2197</v>
      </c>
    </row>
    <row r="1821" spans="1:11" ht="30" x14ac:dyDescent="0.2">
      <c r="A1821" s="1">
        <v>20210244</v>
      </c>
      <c r="B1821" s="426" t="s">
        <v>2383</v>
      </c>
      <c r="C1821" s="427" t="s">
        <v>2384</v>
      </c>
      <c r="D1821" s="427" t="s">
        <v>2385</v>
      </c>
      <c r="E1821" s="428">
        <v>77506.149999999994</v>
      </c>
      <c r="F1821" s="429">
        <v>44517</v>
      </c>
      <c r="G1821" s="433">
        <v>2021</v>
      </c>
      <c r="H1821" s="432" t="s">
        <v>2360</v>
      </c>
      <c r="I1821" s="426" t="s">
        <v>2361</v>
      </c>
      <c r="J1821" s="426" t="s">
        <v>2361</v>
      </c>
      <c r="K1821" s="426" t="s">
        <v>2362</v>
      </c>
    </row>
    <row r="1822" spans="1:11" ht="30" x14ac:dyDescent="0.2">
      <c r="A1822" s="1">
        <v>20210245</v>
      </c>
      <c r="B1822" s="426" t="s">
        <v>2383</v>
      </c>
      <c r="C1822" s="427" t="s">
        <v>2384</v>
      </c>
      <c r="D1822" s="427" t="s">
        <v>2385</v>
      </c>
      <c r="E1822" s="428">
        <v>349980.63</v>
      </c>
      <c r="F1822" s="429">
        <v>44517</v>
      </c>
      <c r="G1822" s="433">
        <v>2021</v>
      </c>
      <c r="H1822" s="432" t="s">
        <v>2386</v>
      </c>
      <c r="I1822" s="426" t="s">
        <v>2387</v>
      </c>
      <c r="J1822" s="426" t="s">
        <v>2387</v>
      </c>
      <c r="K1822" s="426" t="s">
        <v>2362</v>
      </c>
    </row>
    <row r="1823" spans="1:11" ht="15" x14ac:dyDescent="0.2">
      <c r="A1823" s="1">
        <v>20210246</v>
      </c>
      <c r="B1823" s="426" t="s">
        <v>2383</v>
      </c>
      <c r="C1823" s="427" t="s">
        <v>2384</v>
      </c>
      <c r="D1823" s="427" t="s">
        <v>2385</v>
      </c>
      <c r="E1823" s="428">
        <v>315513.21999999997</v>
      </c>
      <c r="F1823" s="429">
        <v>44517</v>
      </c>
      <c r="G1823" s="433">
        <v>2021</v>
      </c>
      <c r="H1823" s="432" t="s">
        <v>2388</v>
      </c>
      <c r="I1823" s="426" t="s">
        <v>2389</v>
      </c>
      <c r="J1823" s="426" t="s">
        <v>2389</v>
      </c>
      <c r="K1823" s="426" t="s">
        <v>2362</v>
      </c>
    </row>
    <row r="1824" spans="1:11" ht="30" x14ac:dyDescent="0.2">
      <c r="A1824" s="1">
        <v>20210247</v>
      </c>
      <c r="B1824" s="426" t="s">
        <v>2358</v>
      </c>
      <c r="C1824" s="427">
        <v>10909060088</v>
      </c>
      <c r="D1824" s="427" t="s">
        <v>2359</v>
      </c>
      <c r="E1824" s="428">
        <v>50000</v>
      </c>
      <c r="F1824" s="429">
        <v>44487</v>
      </c>
      <c r="G1824" s="433">
        <v>2021</v>
      </c>
      <c r="H1824" s="432" t="s">
        <v>2360</v>
      </c>
      <c r="I1824" s="426" t="s">
        <v>2361</v>
      </c>
      <c r="J1824" s="426" t="s">
        <v>2361</v>
      </c>
      <c r="K1824" s="426" t="s">
        <v>2362</v>
      </c>
    </row>
    <row r="1825" spans="1:11" ht="15" x14ac:dyDescent="0.2">
      <c r="A1825" s="1">
        <v>20210249</v>
      </c>
      <c r="B1825" s="426" t="s">
        <v>2371</v>
      </c>
      <c r="C1825" s="427" t="s">
        <v>2307</v>
      </c>
      <c r="D1825" s="427" t="s">
        <v>1870</v>
      </c>
      <c r="E1825" s="428">
        <v>100000</v>
      </c>
      <c r="F1825" s="429">
        <v>44517</v>
      </c>
      <c r="G1825" s="433">
        <v>2021</v>
      </c>
      <c r="H1825" s="432" t="s">
        <v>2381</v>
      </c>
      <c r="I1825" s="426" t="s">
        <v>2382</v>
      </c>
      <c r="J1825" s="426" t="s">
        <v>2382</v>
      </c>
      <c r="K1825" s="426" t="s">
        <v>492</v>
      </c>
    </row>
    <row r="1826" spans="1:11" ht="30" x14ac:dyDescent="0.2">
      <c r="A1826" s="1">
        <v>20210253</v>
      </c>
      <c r="B1826" s="426" t="s">
        <v>803</v>
      </c>
      <c r="C1826" s="427">
        <v>7013343880087</v>
      </c>
      <c r="D1826" s="427" t="s">
        <v>469</v>
      </c>
      <c r="E1826" s="428">
        <v>48000</v>
      </c>
      <c r="F1826" s="429">
        <v>44512</v>
      </c>
      <c r="G1826" s="433">
        <v>2021</v>
      </c>
      <c r="H1826" s="432" t="s">
        <v>2369</v>
      </c>
      <c r="I1826" s="426" t="s">
        <v>2370</v>
      </c>
      <c r="J1826" s="426" t="s">
        <v>2370</v>
      </c>
      <c r="K1826" s="426" t="s">
        <v>82</v>
      </c>
    </row>
    <row r="1827" spans="1:11" ht="30" x14ac:dyDescent="0.2">
      <c r="A1827" s="1">
        <v>20210254</v>
      </c>
      <c r="B1827" s="426" t="s">
        <v>803</v>
      </c>
      <c r="C1827" s="427">
        <v>7013343880168</v>
      </c>
      <c r="D1827" s="427" t="s">
        <v>472</v>
      </c>
      <c r="E1827" s="428">
        <v>84000</v>
      </c>
      <c r="F1827" s="429">
        <v>44517</v>
      </c>
      <c r="G1827" s="433">
        <v>2021</v>
      </c>
      <c r="H1827" s="432" t="s">
        <v>2369</v>
      </c>
      <c r="I1827" s="426" t="s">
        <v>2370</v>
      </c>
      <c r="J1827" s="426" t="s">
        <v>2370</v>
      </c>
      <c r="K1827" s="426" t="s">
        <v>82</v>
      </c>
    </row>
    <row r="1828" spans="1:11" ht="30" x14ac:dyDescent="0.2">
      <c r="A1828" s="1">
        <v>20210255</v>
      </c>
      <c r="B1828" s="426" t="s">
        <v>803</v>
      </c>
      <c r="C1828" s="427">
        <v>7013343880249</v>
      </c>
      <c r="D1828" s="427" t="s">
        <v>466</v>
      </c>
      <c r="E1828" s="428">
        <v>68000</v>
      </c>
      <c r="F1828" s="429">
        <v>44517</v>
      </c>
      <c r="G1828" s="433">
        <v>2021</v>
      </c>
      <c r="H1828" s="432" t="s">
        <v>2369</v>
      </c>
      <c r="I1828" s="426" t="s">
        <v>2370</v>
      </c>
      <c r="J1828" s="426" t="s">
        <v>2370</v>
      </c>
      <c r="K1828" s="426" t="s">
        <v>82</v>
      </c>
    </row>
    <row r="1829" spans="1:11" ht="30" x14ac:dyDescent="0.2">
      <c r="A1829" s="1">
        <v>20210256</v>
      </c>
      <c r="B1829" s="426" t="s">
        <v>927</v>
      </c>
      <c r="C1829" s="427" t="s">
        <v>2366</v>
      </c>
      <c r="D1829" s="427" t="s">
        <v>928</v>
      </c>
      <c r="E1829" s="428">
        <v>60000</v>
      </c>
      <c r="F1829" s="429">
        <v>44512</v>
      </c>
      <c r="G1829" s="433">
        <v>2021</v>
      </c>
      <c r="H1829" s="432" t="s">
        <v>2252</v>
      </c>
      <c r="I1829" s="426" t="s">
        <v>2253</v>
      </c>
      <c r="J1829" s="426" t="s">
        <v>2253</v>
      </c>
      <c r="K1829" s="426" t="s">
        <v>69</v>
      </c>
    </row>
    <row r="1830" spans="1:11" ht="15" x14ac:dyDescent="0.2">
      <c r="A1830" s="1">
        <v>20210258</v>
      </c>
      <c r="B1830" s="426" t="s">
        <v>1590</v>
      </c>
      <c r="C1830" s="427">
        <v>4812756180135</v>
      </c>
      <c r="D1830" s="427" t="s">
        <v>1593</v>
      </c>
      <c r="E1830" s="428">
        <v>100000</v>
      </c>
      <c r="F1830" s="429">
        <v>44512</v>
      </c>
      <c r="G1830" s="433">
        <v>2021</v>
      </c>
      <c r="H1830" s="432" t="s">
        <v>2121</v>
      </c>
      <c r="I1830" s="426" t="s">
        <v>2122</v>
      </c>
      <c r="J1830" s="426" t="s">
        <v>2122</v>
      </c>
      <c r="K1830" s="426" t="s">
        <v>624</v>
      </c>
    </row>
    <row r="1831" spans="1:11" ht="15" x14ac:dyDescent="0.2">
      <c r="A1831" s="1">
        <v>20210259</v>
      </c>
      <c r="B1831" s="426" t="s">
        <v>996</v>
      </c>
      <c r="C1831" s="427" t="s">
        <v>2198</v>
      </c>
      <c r="D1831" s="427" t="s">
        <v>997</v>
      </c>
      <c r="E1831" s="428">
        <v>48000</v>
      </c>
      <c r="F1831" s="429">
        <v>44512</v>
      </c>
      <c r="G1831" s="433">
        <v>2021</v>
      </c>
      <c r="H1831" s="432" t="s">
        <v>2376</v>
      </c>
      <c r="I1831" s="426" t="s">
        <v>2377</v>
      </c>
      <c r="J1831" s="426" t="s">
        <v>2377</v>
      </c>
      <c r="K1831" s="426" t="s">
        <v>1276</v>
      </c>
    </row>
    <row r="1832" spans="1:11" ht="30" x14ac:dyDescent="0.2">
      <c r="A1832" s="1">
        <v>20210260</v>
      </c>
      <c r="B1832" s="426" t="s">
        <v>2201</v>
      </c>
      <c r="C1832" s="427">
        <v>2300912712235</v>
      </c>
      <c r="D1832" s="427" t="s">
        <v>2203</v>
      </c>
      <c r="E1832" s="428">
        <v>144000</v>
      </c>
      <c r="F1832" s="429">
        <v>44512</v>
      </c>
      <c r="G1832" s="433">
        <v>2021</v>
      </c>
      <c r="H1832" s="432" t="s">
        <v>2376</v>
      </c>
      <c r="I1832" s="426" t="s">
        <v>2377</v>
      </c>
      <c r="J1832" s="426" t="s">
        <v>2377</v>
      </c>
      <c r="K1832" s="426" t="s">
        <v>1276</v>
      </c>
    </row>
    <row r="1833" spans="1:11" ht="15" x14ac:dyDescent="0.2">
      <c r="A1833" s="1">
        <v>20210264</v>
      </c>
      <c r="B1833" s="426" t="s">
        <v>13</v>
      </c>
      <c r="C1833" s="427">
        <v>3670940070333</v>
      </c>
      <c r="D1833" s="427" t="s">
        <v>54</v>
      </c>
      <c r="E1833" s="428">
        <v>129243</v>
      </c>
      <c r="F1833" s="429">
        <v>44512</v>
      </c>
      <c r="G1833" s="433">
        <v>2021</v>
      </c>
      <c r="H1833" s="432" t="s">
        <v>2367</v>
      </c>
      <c r="I1833" s="426" t="s">
        <v>2368</v>
      </c>
      <c r="J1833" s="426" t="s">
        <v>2368</v>
      </c>
      <c r="K1833" s="426" t="s">
        <v>155</v>
      </c>
    </row>
    <row r="1834" spans="1:11" ht="15" x14ac:dyDescent="0.2">
      <c r="A1834" s="1">
        <v>20210266</v>
      </c>
      <c r="B1834" s="426" t="s">
        <v>13</v>
      </c>
      <c r="C1834" s="427">
        <v>3670940070333</v>
      </c>
      <c r="D1834" s="427" t="s">
        <v>54</v>
      </c>
      <c r="E1834" s="428">
        <v>230000</v>
      </c>
      <c r="F1834" s="429">
        <v>44512</v>
      </c>
      <c r="G1834" s="433">
        <v>2021</v>
      </c>
      <c r="H1834" s="432" t="s">
        <v>2374</v>
      </c>
      <c r="I1834" s="426" t="s">
        <v>2375</v>
      </c>
      <c r="J1834" s="426" t="s">
        <v>2375</v>
      </c>
      <c r="K1834" s="426" t="s">
        <v>371</v>
      </c>
    </row>
    <row r="1835" spans="1:11" ht="15" x14ac:dyDescent="0.2">
      <c r="A1835" s="1">
        <v>20210267</v>
      </c>
      <c r="B1835" s="426" t="s">
        <v>13</v>
      </c>
      <c r="C1835" s="427">
        <v>3670940070333</v>
      </c>
      <c r="D1835" s="427" t="s">
        <v>54</v>
      </c>
      <c r="E1835" s="428">
        <v>200000</v>
      </c>
      <c r="F1835" s="429">
        <v>44512</v>
      </c>
      <c r="G1835" s="433">
        <v>2021</v>
      </c>
      <c r="H1835" s="432" t="s">
        <v>2364</v>
      </c>
      <c r="I1835" s="426" t="s">
        <v>2365</v>
      </c>
      <c r="J1835" s="426" t="s">
        <v>2365</v>
      </c>
      <c r="K1835" s="426" t="s">
        <v>570</v>
      </c>
    </row>
    <row r="1836" spans="1:11" ht="15" x14ac:dyDescent="0.2">
      <c r="A1836" s="1">
        <v>20210268</v>
      </c>
      <c r="B1836" s="426" t="s">
        <v>2371</v>
      </c>
      <c r="C1836" s="427" t="s">
        <v>2307</v>
      </c>
      <c r="D1836" s="427" t="s">
        <v>1870</v>
      </c>
      <c r="E1836" s="428">
        <v>349114.1</v>
      </c>
      <c r="F1836" s="429">
        <v>44512</v>
      </c>
      <c r="G1836" s="433">
        <v>2021</v>
      </c>
      <c r="H1836" s="432" t="s">
        <v>2372</v>
      </c>
      <c r="I1836" s="426" t="s">
        <v>2373</v>
      </c>
      <c r="J1836" s="426" t="s">
        <v>2373</v>
      </c>
      <c r="K1836" s="426" t="s">
        <v>1787</v>
      </c>
    </row>
    <row r="1837" spans="1:11" ht="15" x14ac:dyDescent="0.2">
      <c r="A1837" s="1">
        <v>20210269</v>
      </c>
      <c r="B1837" s="426" t="s">
        <v>313</v>
      </c>
      <c r="C1837" s="427">
        <v>7029809450010</v>
      </c>
      <c r="D1837" s="427" t="s">
        <v>314</v>
      </c>
      <c r="E1837" s="428">
        <v>100000</v>
      </c>
      <c r="F1837" s="429">
        <v>44512</v>
      </c>
      <c r="G1837" s="433">
        <v>2021</v>
      </c>
      <c r="H1837" s="432" t="s">
        <v>2352</v>
      </c>
      <c r="I1837" s="426" t="s">
        <v>2353</v>
      </c>
      <c r="J1837" s="426" t="s">
        <v>2353</v>
      </c>
      <c r="K1837" s="426" t="s">
        <v>1028</v>
      </c>
    </row>
    <row r="1838" spans="1:11" ht="15" x14ac:dyDescent="0.2">
      <c r="A1838" s="1">
        <v>20210275</v>
      </c>
      <c r="B1838" s="426" t="s">
        <v>2390</v>
      </c>
      <c r="C1838" s="427" t="s">
        <v>2391</v>
      </c>
      <c r="D1838" s="427" t="s">
        <v>2392</v>
      </c>
      <c r="E1838" s="428">
        <v>56246.51</v>
      </c>
      <c r="F1838" s="429">
        <v>44540</v>
      </c>
      <c r="G1838" s="433">
        <v>2021</v>
      </c>
      <c r="H1838" s="432" t="s">
        <v>1466</v>
      </c>
      <c r="I1838" s="426" t="s">
        <v>1467</v>
      </c>
      <c r="J1838" s="426" t="s">
        <v>1467</v>
      </c>
      <c r="K1838" s="426" t="s">
        <v>1468</v>
      </c>
    </row>
    <row r="1839" spans="1:11" ht="30" x14ac:dyDescent="0.2">
      <c r="A1839" s="1">
        <v>20220001</v>
      </c>
      <c r="B1839" s="426" t="s">
        <v>233</v>
      </c>
      <c r="C1839" s="427">
        <v>620020221486</v>
      </c>
      <c r="D1839" s="427" t="s">
        <v>234</v>
      </c>
      <c r="E1839" s="428">
        <v>287803.65999999997</v>
      </c>
      <c r="F1839" s="429">
        <v>44617</v>
      </c>
      <c r="G1839" s="433">
        <v>2022</v>
      </c>
      <c r="H1839" s="432" t="s">
        <v>2425</v>
      </c>
      <c r="I1839" s="426" t="s">
        <v>2426</v>
      </c>
      <c r="J1839" s="426" t="s">
        <v>2426</v>
      </c>
      <c r="K1839" s="426" t="s">
        <v>2312</v>
      </c>
    </row>
    <row r="1840" spans="1:11" ht="30" x14ac:dyDescent="0.2">
      <c r="A1840" s="1">
        <v>20220002</v>
      </c>
      <c r="B1840" s="426" t="s">
        <v>233</v>
      </c>
      <c r="C1840" s="427">
        <v>620020221486</v>
      </c>
      <c r="D1840" s="427" t="s">
        <v>234</v>
      </c>
      <c r="E1840" s="428">
        <v>299984.84000000003</v>
      </c>
      <c r="F1840" s="429">
        <v>44581</v>
      </c>
      <c r="G1840" s="433">
        <v>2022</v>
      </c>
      <c r="H1840" s="432" t="s">
        <v>2427</v>
      </c>
      <c r="I1840" s="426" t="s">
        <v>2428</v>
      </c>
      <c r="J1840" s="426" t="s">
        <v>2428</v>
      </c>
      <c r="K1840" s="426" t="s">
        <v>343</v>
      </c>
    </row>
    <row r="1841" spans="1:11" ht="30" x14ac:dyDescent="0.2">
      <c r="A1841" s="1">
        <v>20220004</v>
      </c>
      <c r="B1841" s="426" t="s">
        <v>100</v>
      </c>
      <c r="C1841" s="427">
        <v>621904680045</v>
      </c>
      <c r="D1841" s="427" t="s">
        <v>101</v>
      </c>
      <c r="E1841" s="428">
        <v>149917.59</v>
      </c>
      <c r="F1841" s="429">
        <v>44595</v>
      </c>
      <c r="G1841" s="433">
        <v>2022</v>
      </c>
      <c r="H1841" s="432" t="s">
        <v>2369</v>
      </c>
      <c r="I1841" s="426" t="s">
        <v>2370</v>
      </c>
      <c r="J1841" s="426" t="s">
        <v>2370</v>
      </c>
      <c r="K1841" s="426" t="s">
        <v>82</v>
      </c>
    </row>
    <row r="1842" spans="1:11" ht="15" x14ac:dyDescent="0.2">
      <c r="A1842" s="1">
        <v>20220006</v>
      </c>
      <c r="B1842" s="426" t="s">
        <v>313</v>
      </c>
      <c r="C1842" s="427">
        <v>7029809450010</v>
      </c>
      <c r="D1842" s="427" t="s">
        <v>314</v>
      </c>
      <c r="E1842" s="428">
        <v>40017.15</v>
      </c>
      <c r="F1842" s="429">
        <v>44586</v>
      </c>
      <c r="G1842" s="433">
        <v>2022</v>
      </c>
      <c r="H1842" s="432" t="s">
        <v>2431</v>
      </c>
      <c r="I1842" s="426" t="s">
        <v>2432</v>
      </c>
      <c r="J1842" s="426" t="s">
        <v>2432</v>
      </c>
      <c r="K1842" s="426" t="s">
        <v>1028</v>
      </c>
    </row>
    <row r="1843" spans="1:11" ht="30" x14ac:dyDescent="0.2">
      <c r="A1843" s="1">
        <v>20220007</v>
      </c>
      <c r="B1843" s="426" t="s">
        <v>2435</v>
      </c>
      <c r="C1843" s="427">
        <v>3381763100207</v>
      </c>
      <c r="D1843" s="427" t="s">
        <v>2436</v>
      </c>
      <c r="E1843" s="428">
        <v>230000</v>
      </c>
      <c r="F1843" s="429">
        <v>44643</v>
      </c>
      <c r="G1843" s="433">
        <v>2022</v>
      </c>
      <c r="H1843" s="432" t="s">
        <v>2437</v>
      </c>
      <c r="I1843" s="426" t="s">
        <v>2438</v>
      </c>
      <c r="J1843" s="426" t="s">
        <v>2438</v>
      </c>
      <c r="K1843" s="426" t="s">
        <v>259</v>
      </c>
    </row>
    <row r="1844" spans="1:11" ht="30" x14ac:dyDescent="0.2">
      <c r="A1844" s="1">
        <v>20220008</v>
      </c>
      <c r="B1844" s="426" t="s">
        <v>2435</v>
      </c>
      <c r="C1844" s="427">
        <v>3381763100207</v>
      </c>
      <c r="D1844" s="427" t="s">
        <v>2436</v>
      </c>
      <c r="E1844" s="428">
        <v>230000</v>
      </c>
      <c r="F1844" s="429">
        <v>44624</v>
      </c>
      <c r="G1844" s="433">
        <v>2022</v>
      </c>
      <c r="H1844" s="432" t="s">
        <v>2439</v>
      </c>
      <c r="I1844" s="426" t="s">
        <v>2440</v>
      </c>
      <c r="J1844" s="426" t="s">
        <v>2440</v>
      </c>
      <c r="K1844" s="426" t="s">
        <v>1576</v>
      </c>
    </row>
    <row r="1845" spans="1:11" ht="30" x14ac:dyDescent="0.2">
      <c r="A1845" s="1">
        <v>20220009</v>
      </c>
      <c r="B1845" s="426" t="s">
        <v>233</v>
      </c>
      <c r="C1845" s="427">
        <v>620020221486</v>
      </c>
      <c r="D1845" s="427" t="s">
        <v>234</v>
      </c>
      <c r="E1845" s="428">
        <v>161436.64000000001</v>
      </c>
      <c r="F1845" s="429">
        <v>44624</v>
      </c>
      <c r="G1845" s="433">
        <v>2022</v>
      </c>
      <c r="H1845" s="432" t="s">
        <v>2433</v>
      </c>
      <c r="I1845" s="426" t="s">
        <v>2434</v>
      </c>
      <c r="J1845" s="426" t="s">
        <v>2434</v>
      </c>
      <c r="K1845" s="426" t="s">
        <v>2312</v>
      </c>
    </row>
    <row r="1846" spans="1:11" ht="15" x14ac:dyDescent="0.2">
      <c r="A1846" s="1">
        <v>20220010</v>
      </c>
      <c r="B1846" s="426" t="s">
        <v>1906</v>
      </c>
      <c r="C1846" s="427" t="s">
        <v>1907</v>
      </c>
      <c r="D1846" s="427" t="s">
        <v>1908</v>
      </c>
      <c r="E1846" s="428">
        <v>276381.59999999998</v>
      </c>
      <c r="F1846" s="429">
        <v>44595</v>
      </c>
      <c r="G1846" s="433">
        <v>2022</v>
      </c>
      <c r="H1846" s="432" t="s">
        <v>2441</v>
      </c>
      <c r="I1846" s="426" t="s">
        <v>2442</v>
      </c>
      <c r="J1846" s="426" t="s">
        <v>2442</v>
      </c>
      <c r="K1846" s="426" t="s">
        <v>1305</v>
      </c>
    </row>
    <row r="1847" spans="1:11" ht="30" x14ac:dyDescent="0.2">
      <c r="A1847" s="1">
        <v>20220013</v>
      </c>
      <c r="B1847" s="426" t="s">
        <v>1044</v>
      </c>
      <c r="C1847" s="427">
        <v>3130020220120</v>
      </c>
      <c r="D1847" s="427" t="s">
        <v>1045</v>
      </c>
      <c r="E1847" s="428">
        <v>134250.15</v>
      </c>
      <c r="F1847" s="429">
        <v>44624</v>
      </c>
      <c r="G1847" s="433">
        <v>2022</v>
      </c>
      <c r="H1847" s="432" t="s">
        <v>2443</v>
      </c>
      <c r="I1847" s="426" t="s">
        <v>2444</v>
      </c>
      <c r="J1847" s="426" t="s">
        <v>2444</v>
      </c>
      <c r="K1847" s="426" t="s">
        <v>1109</v>
      </c>
    </row>
    <row r="1848" spans="1:11" ht="15" x14ac:dyDescent="0.2">
      <c r="A1848" s="1">
        <v>20220014</v>
      </c>
      <c r="B1848" s="426" t="s">
        <v>1972</v>
      </c>
      <c r="C1848" s="427" t="s">
        <v>2273</v>
      </c>
      <c r="D1848" s="427" t="s">
        <v>2274</v>
      </c>
      <c r="E1848" s="428">
        <v>121000</v>
      </c>
      <c r="F1848" s="429">
        <v>44624</v>
      </c>
      <c r="G1848" s="433">
        <v>2022</v>
      </c>
      <c r="H1848" s="432" t="s">
        <v>2352</v>
      </c>
      <c r="I1848" s="426" t="s">
        <v>2353</v>
      </c>
      <c r="J1848" s="426" t="s">
        <v>2353</v>
      </c>
      <c r="K1848" s="426" t="s">
        <v>1028</v>
      </c>
    </row>
    <row r="1849" spans="1:11" ht="15" x14ac:dyDescent="0.2">
      <c r="A1849" s="1">
        <v>20220015</v>
      </c>
      <c r="B1849" s="426" t="s">
        <v>389</v>
      </c>
      <c r="C1849" s="427">
        <v>10301400075</v>
      </c>
      <c r="D1849" s="427" t="s">
        <v>390</v>
      </c>
      <c r="E1849" s="428">
        <v>40000</v>
      </c>
      <c r="F1849" s="429">
        <v>44624</v>
      </c>
      <c r="G1849" s="433">
        <v>2022</v>
      </c>
      <c r="H1849" s="432" t="s">
        <v>2445</v>
      </c>
      <c r="I1849" s="426" t="s">
        <v>2446</v>
      </c>
      <c r="J1849" s="426" t="s">
        <v>2446</v>
      </c>
      <c r="K1849" s="426" t="s">
        <v>1243</v>
      </c>
    </row>
    <row r="1850" spans="1:11" ht="15" x14ac:dyDescent="0.2">
      <c r="A1850" s="1">
        <v>20220016</v>
      </c>
      <c r="B1850" s="426" t="s">
        <v>313</v>
      </c>
      <c r="C1850" s="427">
        <v>7029809450010</v>
      </c>
      <c r="D1850" s="427" t="s">
        <v>314</v>
      </c>
      <c r="E1850" s="428">
        <v>263984.56</v>
      </c>
      <c r="F1850" s="429">
        <v>44624</v>
      </c>
      <c r="G1850" s="433">
        <v>2022</v>
      </c>
      <c r="H1850" s="432" t="s">
        <v>2445</v>
      </c>
      <c r="I1850" s="426" t="s">
        <v>2446</v>
      </c>
      <c r="J1850" s="426" t="s">
        <v>2446</v>
      </c>
      <c r="K1850" s="426" t="s">
        <v>1243</v>
      </c>
    </row>
    <row r="1851" spans="1:11" ht="30" x14ac:dyDescent="0.2">
      <c r="A1851" s="1">
        <v>20220017</v>
      </c>
      <c r="B1851" s="426" t="s">
        <v>504</v>
      </c>
      <c r="C1851" s="427">
        <v>7025134600989</v>
      </c>
      <c r="D1851" s="427" t="s">
        <v>505</v>
      </c>
      <c r="E1851" s="428">
        <v>247918.81</v>
      </c>
      <c r="F1851" s="429">
        <v>44631</v>
      </c>
      <c r="G1851" s="433">
        <v>2022</v>
      </c>
      <c r="H1851" s="432" t="s">
        <v>2447</v>
      </c>
      <c r="I1851" s="426" t="s">
        <v>2448</v>
      </c>
      <c r="J1851" s="426" t="s">
        <v>2448</v>
      </c>
      <c r="K1851" s="426" t="s">
        <v>1305</v>
      </c>
    </row>
    <row r="1852" spans="1:11" ht="15" x14ac:dyDescent="0.2">
      <c r="A1852" s="1">
        <v>20220019</v>
      </c>
      <c r="B1852" s="426" t="s">
        <v>1473</v>
      </c>
      <c r="C1852" s="427">
        <v>1663945820355</v>
      </c>
      <c r="D1852" s="427" t="s">
        <v>1475</v>
      </c>
      <c r="E1852" s="428">
        <v>80000</v>
      </c>
      <c r="F1852" s="429">
        <v>44614</v>
      </c>
      <c r="G1852" s="433">
        <v>2022</v>
      </c>
      <c r="H1852" s="432" t="s">
        <v>2449</v>
      </c>
      <c r="I1852" s="426" t="s">
        <v>2450</v>
      </c>
      <c r="J1852" s="426" t="s">
        <v>2450</v>
      </c>
      <c r="K1852" s="426" t="s">
        <v>2451</v>
      </c>
    </row>
    <row r="1853" spans="1:11" ht="15" x14ac:dyDescent="0.2">
      <c r="A1853" s="1">
        <v>20220020</v>
      </c>
      <c r="B1853" s="426" t="s">
        <v>1473</v>
      </c>
      <c r="C1853" s="427">
        <v>1663945820010</v>
      </c>
      <c r="D1853" s="427" t="s">
        <v>1474</v>
      </c>
      <c r="E1853" s="428">
        <v>80000</v>
      </c>
      <c r="F1853" s="429">
        <v>44614</v>
      </c>
      <c r="G1853" s="433">
        <v>2022</v>
      </c>
      <c r="H1853" s="432" t="s">
        <v>2449</v>
      </c>
      <c r="I1853" s="426" t="s">
        <v>2450</v>
      </c>
      <c r="J1853" s="426" t="s">
        <v>2450</v>
      </c>
      <c r="K1853" s="426" t="s">
        <v>2451</v>
      </c>
    </row>
    <row r="1854" spans="1:11" ht="15" x14ac:dyDescent="0.2">
      <c r="A1854" s="1">
        <v>20220022</v>
      </c>
      <c r="B1854" s="426" t="s">
        <v>2429</v>
      </c>
      <c r="C1854" s="427">
        <v>624410620028</v>
      </c>
      <c r="D1854" s="427" t="s">
        <v>2430</v>
      </c>
      <c r="E1854" s="428">
        <v>16402.349999999999</v>
      </c>
      <c r="F1854" s="429">
        <v>44663</v>
      </c>
      <c r="G1854" s="433">
        <v>2022</v>
      </c>
      <c r="H1854" s="432" t="s">
        <v>2374</v>
      </c>
      <c r="I1854" s="426" t="s">
        <v>2375</v>
      </c>
      <c r="J1854" s="426" t="s">
        <v>2375</v>
      </c>
      <c r="K1854" s="426" t="s">
        <v>371</v>
      </c>
    </row>
    <row r="1855" spans="1:11" ht="15" x14ac:dyDescent="0.2">
      <c r="A1855" s="1">
        <v>20220023</v>
      </c>
      <c r="B1855" s="426" t="s">
        <v>2026</v>
      </c>
      <c r="C1855" s="427" t="s">
        <v>2027</v>
      </c>
      <c r="D1855" s="427" t="s">
        <v>2028</v>
      </c>
      <c r="E1855" s="428">
        <v>300000</v>
      </c>
      <c r="F1855" s="429">
        <v>44631</v>
      </c>
      <c r="G1855" s="433">
        <v>2022</v>
      </c>
      <c r="H1855" s="432" t="s">
        <v>2452</v>
      </c>
      <c r="I1855" s="426" t="s">
        <v>2453</v>
      </c>
      <c r="J1855" s="426" t="s">
        <v>2453</v>
      </c>
      <c r="K1855" s="426" t="s">
        <v>2454</v>
      </c>
    </row>
    <row r="1856" spans="1:11" ht="30" x14ac:dyDescent="0.2">
      <c r="A1856" s="1">
        <v>20220024</v>
      </c>
      <c r="B1856" s="426" t="s">
        <v>2151</v>
      </c>
      <c r="C1856" s="427">
        <v>4489998260010</v>
      </c>
      <c r="D1856" s="427" t="s">
        <v>2152</v>
      </c>
      <c r="E1856" s="428">
        <v>75000</v>
      </c>
      <c r="F1856" s="429">
        <v>44643</v>
      </c>
      <c r="G1856" s="433">
        <v>2022</v>
      </c>
      <c r="H1856" s="432" t="s">
        <v>2153</v>
      </c>
      <c r="I1856" s="426" t="s">
        <v>2155</v>
      </c>
      <c r="J1856" s="426" t="s">
        <v>2155</v>
      </c>
      <c r="K1856" s="426" t="s">
        <v>2156</v>
      </c>
    </row>
    <row r="1857" spans="1:11" ht="30" x14ac:dyDescent="0.2">
      <c r="A1857" s="1">
        <v>20220026</v>
      </c>
      <c r="B1857" s="426" t="s">
        <v>1833</v>
      </c>
      <c r="C1857" s="427" t="s">
        <v>1834</v>
      </c>
      <c r="D1857" s="427" t="s">
        <v>1835</v>
      </c>
      <c r="E1857" s="428">
        <v>299905.84000000003</v>
      </c>
      <c r="F1857" s="429">
        <v>44631</v>
      </c>
      <c r="G1857" s="433">
        <v>2022</v>
      </c>
      <c r="H1857" s="432" t="s">
        <v>2455</v>
      </c>
      <c r="I1857" s="426" t="s">
        <v>2456</v>
      </c>
      <c r="J1857" s="426" t="s">
        <v>2456</v>
      </c>
      <c r="K1857" s="426" t="s">
        <v>2457</v>
      </c>
    </row>
    <row r="1858" spans="1:11" ht="30" x14ac:dyDescent="0.2">
      <c r="A1858" s="1">
        <v>20220027</v>
      </c>
      <c r="B1858" s="426" t="s">
        <v>488</v>
      </c>
      <c r="C1858" s="427">
        <v>625088320085</v>
      </c>
      <c r="D1858" s="427" t="s">
        <v>489</v>
      </c>
      <c r="E1858" s="428">
        <v>384188.89</v>
      </c>
      <c r="F1858" s="429">
        <v>44614</v>
      </c>
      <c r="G1858" s="433">
        <v>2022</v>
      </c>
      <c r="H1858" s="432" t="s">
        <v>2458</v>
      </c>
      <c r="I1858" s="426" t="s">
        <v>2459</v>
      </c>
      <c r="J1858" s="426" t="s">
        <v>2459</v>
      </c>
      <c r="K1858" s="426" t="s">
        <v>18</v>
      </c>
    </row>
    <row r="1859" spans="1:11" ht="15" x14ac:dyDescent="0.2">
      <c r="A1859" s="1">
        <v>20220029</v>
      </c>
      <c r="B1859" s="426" t="s">
        <v>297</v>
      </c>
      <c r="C1859" s="427" t="s">
        <v>1752</v>
      </c>
      <c r="D1859" s="427" t="s">
        <v>493</v>
      </c>
      <c r="E1859" s="428">
        <v>200000</v>
      </c>
      <c r="F1859" s="429">
        <v>44656</v>
      </c>
      <c r="G1859" s="433">
        <v>2022</v>
      </c>
      <c r="H1859" s="432" t="s">
        <v>2460</v>
      </c>
      <c r="I1859" s="426" t="s">
        <v>2461</v>
      </c>
      <c r="J1859" s="426" t="s">
        <v>2461</v>
      </c>
      <c r="K1859" s="426" t="s">
        <v>859</v>
      </c>
    </row>
    <row r="1860" spans="1:11" ht="15" x14ac:dyDescent="0.2">
      <c r="A1860" s="1">
        <v>20220031</v>
      </c>
      <c r="B1860" s="426" t="s">
        <v>1972</v>
      </c>
      <c r="C1860" s="427">
        <v>1806164492540</v>
      </c>
      <c r="D1860" s="427" t="s">
        <v>2275</v>
      </c>
      <c r="E1860" s="428">
        <v>150000</v>
      </c>
      <c r="F1860" s="429">
        <v>44643</v>
      </c>
      <c r="G1860" s="433">
        <v>2022</v>
      </c>
      <c r="H1860" s="432" t="s">
        <v>2462</v>
      </c>
      <c r="I1860" s="426" t="s">
        <v>2463</v>
      </c>
      <c r="J1860" s="426" t="s">
        <v>2463</v>
      </c>
      <c r="K1860" s="426" t="s">
        <v>2159</v>
      </c>
    </row>
    <row r="1861" spans="1:11" ht="15" x14ac:dyDescent="0.2">
      <c r="A1861" s="1">
        <v>20220032</v>
      </c>
      <c r="B1861" s="426" t="s">
        <v>860</v>
      </c>
      <c r="C1861" s="427">
        <v>21963710649</v>
      </c>
      <c r="D1861" s="427" t="s">
        <v>211</v>
      </c>
      <c r="E1861" s="428">
        <v>70345.5</v>
      </c>
      <c r="F1861" s="429">
        <v>44643</v>
      </c>
      <c r="G1861" s="433">
        <v>2022</v>
      </c>
      <c r="H1861" s="432" t="s">
        <v>2469</v>
      </c>
      <c r="I1861" s="426" t="s">
        <v>2470</v>
      </c>
      <c r="J1861" s="426" t="s">
        <v>2470</v>
      </c>
      <c r="K1861" s="426" t="s">
        <v>1555</v>
      </c>
    </row>
    <row r="1862" spans="1:11" ht="30" x14ac:dyDescent="0.2">
      <c r="A1862" s="1">
        <v>20220033</v>
      </c>
      <c r="B1862" s="426" t="s">
        <v>2464</v>
      </c>
      <c r="C1862" s="427" t="s">
        <v>2465</v>
      </c>
      <c r="D1862" s="427" t="s">
        <v>2466</v>
      </c>
      <c r="E1862" s="428">
        <v>9000</v>
      </c>
      <c r="F1862" s="429">
        <v>44631</v>
      </c>
      <c r="G1862" s="433">
        <v>2022</v>
      </c>
      <c r="H1862" s="432" t="s">
        <v>2467</v>
      </c>
      <c r="I1862" s="426" t="s">
        <v>2468</v>
      </c>
      <c r="J1862" s="426" t="s">
        <v>2468</v>
      </c>
      <c r="K1862" s="426" t="s">
        <v>1207</v>
      </c>
    </row>
    <row r="1863" spans="1:11" ht="30" x14ac:dyDescent="0.2">
      <c r="A1863" s="1">
        <v>20220036</v>
      </c>
      <c r="B1863" s="426" t="s">
        <v>1279</v>
      </c>
      <c r="C1863" s="427" t="s">
        <v>2002</v>
      </c>
      <c r="D1863" s="427" t="s">
        <v>1280</v>
      </c>
      <c r="E1863" s="428">
        <v>6000</v>
      </c>
      <c r="F1863" s="429">
        <v>44655</v>
      </c>
      <c r="G1863" s="433">
        <v>2022</v>
      </c>
      <c r="H1863" s="432" t="s">
        <v>2119</v>
      </c>
      <c r="I1863" s="426" t="s">
        <v>2120</v>
      </c>
      <c r="J1863" s="426" t="s">
        <v>2120</v>
      </c>
      <c r="K1863" s="426" t="s">
        <v>1921</v>
      </c>
    </row>
    <row r="1864" spans="1:11" ht="30" x14ac:dyDescent="0.2">
      <c r="A1864" s="1">
        <v>20220037</v>
      </c>
      <c r="B1864" s="426" t="s">
        <v>1279</v>
      </c>
      <c r="C1864" s="427" t="s">
        <v>1822</v>
      </c>
      <c r="D1864" s="427" t="s">
        <v>1440</v>
      </c>
      <c r="E1864" s="428">
        <v>2400</v>
      </c>
      <c r="F1864" s="429">
        <v>44656</v>
      </c>
      <c r="G1864" s="433">
        <v>2022</v>
      </c>
      <c r="H1864" s="432" t="s">
        <v>2119</v>
      </c>
      <c r="I1864" s="426" t="s">
        <v>2120</v>
      </c>
      <c r="J1864" s="426" t="s">
        <v>2120</v>
      </c>
      <c r="K1864" s="426" t="s">
        <v>1921</v>
      </c>
    </row>
    <row r="1865" spans="1:11" ht="30" x14ac:dyDescent="0.2">
      <c r="A1865" s="1">
        <v>20220038</v>
      </c>
      <c r="B1865" s="426" t="s">
        <v>1279</v>
      </c>
      <c r="C1865" s="427" t="s">
        <v>1823</v>
      </c>
      <c r="D1865" s="427" t="s">
        <v>1444</v>
      </c>
      <c r="E1865" s="428">
        <v>2000</v>
      </c>
      <c r="F1865" s="429">
        <v>44656</v>
      </c>
      <c r="G1865" s="433">
        <v>2022</v>
      </c>
      <c r="H1865" s="432" t="s">
        <v>2119</v>
      </c>
      <c r="I1865" s="426" t="s">
        <v>2120</v>
      </c>
      <c r="J1865" s="426" t="s">
        <v>2120</v>
      </c>
      <c r="K1865" s="426" t="s">
        <v>1921</v>
      </c>
    </row>
    <row r="1866" spans="1:11" ht="30" x14ac:dyDescent="0.2">
      <c r="A1866" s="1">
        <v>20220039</v>
      </c>
      <c r="B1866" s="426" t="s">
        <v>1279</v>
      </c>
      <c r="C1866" s="427" t="s">
        <v>2047</v>
      </c>
      <c r="D1866" s="427" t="s">
        <v>1281</v>
      </c>
      <c r="E1866" s="428">
        <v>3000</v>
      </c>
      <c r="F1866" s="429">
        <v>44656</v>
      </c>
      <c r="G1866" s="433">
        <v>2022</v>
      </c>
      <c r="H1866" s="432" t="s">
        <v>2119</v>
      </c>
      <c r="I1866" s="426" t="s">
        <v>2120</v>
      </c>
      <c r="J1866" s="426" t="s">
        <v>2120</v>
      </c>
      <c r="K1866" s="426" t="s">
        <v>1921</v>
      </c>
    </row>
    <row r="1867" spans="1:11" ht="30" x14ac:dyDescent="0.2">
      <c r="A1867" s="1">
        <v>20220040</v>
      </c>
      <c r="B1867" s="426" t="s">
        <v>1279</v>
      </c>
      <c r="C1867" s="427" t="s">
        <v>2068</v>
      </c>
      <c r="D1867" s="427" t="s">
        <v>1282</v>
      </c>
      <c r="E1867" s="428">
        <v>1600</v>
      </c>
      <c r="F1867" s="429">
        <v>44656</v>
      </c>
      <c r="G1867" s="433">
        <v>2022</v>
      </c>
      <c r="H1867" s="432" t="s">
        <v>2119</v>
      </c>
      <c r="I1867" s="426" t="s">
        <v>2120</v>
      </c>
      <c r="J1867" s="426" t="s">
        <v>2120</v>
      </c>
      <c r="K1867" s="426" t="s">
        <v>1921</v>
      </c>
    </row>
    <row r="1868" spans="1:11" ht="30" x14ac:dyDescent="0.2">
      <c r="A1868" s="1">
        <v>20220041</v>
      </c>
      <c r="B1868" s="426" t="s">
        <v>1279</v>
      </c>
      <c r="C1868" s="427" t="s">
        <v>1824</v>
      </c>
      <c r="D1868" s="427" t="s">
        <v>1445</v>
      </c>
      <c r="E1868" s="428">
        <v>550</v>
      </c>
      <c r="F1868" s="429">
        <v>44656</v>
      </c>
      <c r="G1868" s="433">
        <v>2022</v>
      </c>
      <c r="H1868" s="432" t="s">
        <v>2119</v>
      </c>
      <c r="I1868" s="426" t="s">
        <v>2120</v>
      </c>
      <c r="J1868" s="426" t="s">
        <v>2120</v>
      </c>
      <c r="K1868" s="426" t="s">
        <v>1921</v>
      </c>
    </row>
    <row r="1869" spans="1:11" ht="30" x14ac:dyDescent="0.2">
      <c r="A1869" s="1">
        <v>20220042</v>
      </c>
      <c r="B1869" s="426" t="s">
        <v>1279</v>
      </c>
      <c r="C1869" s="427" t="s">
        <v>2048</v>
      </c>
      <c r="D1869" s="427" t="s">
        <v>1283</v>
      </c>
      <c r="E1869" s="428">
        <v>2200</v>
      </c>
      <c r="F1869" s="429">
        <v>44656</v>
      </c>
      <c r="G1869" s="433">
        <v>2022</v>
      </c>
      <c r="H1869" s="432" t="s">
        <v>2119</v>
      </c>
      <c r="I1869" s="426" t="s">
        <v>2120</v>
      </c>
      <c r="J1869" s="426" t="s">
        <v>2120</v>
      </c>
      <c r="K1869" s="426" t="s">
        <v>1921</v>
      </c>
    </row>
    <row r="1870" spans="1:11" ht="30" x14ac:dyDescent="0.2">
      <c r="A1870" s="1">
        <v>20220043</v>
      </c>
      <c r="B1870" s="426" t="s">
        <v>1279</v>
      </c>
      <c r="C1870" s="427" t="s">
        <v>1825</v>
      </c>
      <c r="D1870" s="427" t="s">
        <v>1446</v>
      </c>
      <c r="E1870" s="428">
        <v>2000</v>
      </c>
      <c r="F1870" s="429">
        <v>44656</v>
      </c>
      <c r="G1870" s="433">
        <v>2022</v>
      </c>
      <c r="H1870" s="432" t="s">
        <v>2119</v>
      </c>
      <c r="I1870" s="426" t="s">
        <v>2120</v>
      </c>
      <c r="J1870" s="426" t="s">
        <v>2120</v>
      </c>
      <c r="K1870" s="426" t="s">
        <v>1921</v>
      </c>
    </row>
    <row r="1871" spans="1:11" ht="30" x14ac:dyDescent="0.2">
      <c r="A1871" s="1">
        <v>20220044</v>
      </c>
      <c r="B1871" s="426" t="s">
        <v>1279</v>
      </c>
      <c r="C1871" s="427" t="s">
        <v>1826</v>
      </c>
      <c r="D1871" s="427" t="s">
        <v>1447</v>
      </c>
      <c r="E1871" s="428">
        <v>1500</v>
      </c>
      <c r="F1871" s="429">
        <v>44656</v>
      </c>
      <c r="G1871" s="433">
        <v>2022</v>
      </c>
      <c r="H1871" s="432" t="s">
        <v>2119</v>
      </c>
      <c r="I1871" s="426" t="s">
        <v>2120</v>
      </c>
      <c r="J1871" s="426" t="s">
        <v>2120</v>
      </c>
      <c r="K1871" s="426" t="s">
        <v>1921</v>
      </c>
    </row>
    <row r="1872" spans="1:11" ht="30" x14ac:dyDescent="0.2">
      <c r="A1872" s="1">
        <v>20220045</v>
      </c>
      <c r="B1872" s="426" t="s">
        <v>1420</v>
      </c>
      <c r="C1872" s="427" t="s">
        <v>1936</v>
      </c>
      <c r="D1872" s="427" t="s">
        <v>1424</v>
      </c>
      <c r="E1872" s="428">
        <v>1500</v>
      </c>
      <c r="F1872" s="429">
        <v>44807</v>
      </c>
      <c r="G1872" s="433">
        <v>2022</v>
      </c>
      <c r="H1872" s="432" t="s">
        <v>2119</v>
      </c>
      <c r="I1872" s="426" t="s">
        <v>2120</v>
      </c>
      <c r="J1872" s="426" t="s">
        <v>2120</v>
      </c>
      <c r="K1872" s="426" t="s">
        <v>1921</v>
      </c>
    </row>
    <row r="1873" spans="1:11" ht="30" x14ac:dyDescent="0.2">
      <c r="A1873" s="1">
        <v>20220046</v>
      </c>
      <c r="B1873" s="426" t="s">
        <v>1279</v>
      </c>
      <c r="C1873" s="427" t="s">
        <v>1827</v>
      </c>
      <c r="D1873" s="427" t="s">
        <v>1448</v>
      </c>
      <c r="E1873" s="428">
        <v>1500</v>
      </c>
      <c r="F1873" s="429">
        <v>44656</v>
      </c>
      <c r="G1873" s="433">
        <v>2022</v>
      </c>
      <c r="H1873" s="432" t="s">
        <v>2119</v>
      </c>
      <c r="I1873" s="426" t="s">
        <v>2120</v>
      </c>
      <c r="J1873" s="426" t="s">
        <v>2120</v>
      </c>
      <c r="K1873" s="426" t="s">
        <v>1921</v>
      </c>
    </row>
    <row r="1874" spans="1:11" ht="30" x14ac:dyDescent="0.2">
      <c r="A1874" s="1">
        <v>20220048</v>
      </c>
      <c r="B1874" s="426" t="s">
        <v>488</v>
      </c>
      <c r="C1874" s="427">
        <v>625088320085</v>
      </c>
      <c r="D1874" s="427" t="s">
        <v>489</v>
      </c>
      <c r="E1874" s="428">
        <v>349958.65</v>
      </c>
      <c r="F1874" s="429">
        <v>44643</v>
      </c>
      <c r="G1874" s="433">
        <v>2022</v>
      </c>
      <c r="H1874" s="432" t="s">
        <v>2471</v>
      </c>
      <c r="I1874" s="426" t="s">
        <v>2472</v>
      </c>
      <c r="J1874" s="426" t="s">
        <v>2472</v>
      </c>
      <c r="K1874" s="426" t="s">
        <v>18</v>
      </c>
    </row>
    <row r="1875" spans="1:11" ht="15" x14ac:dyDescent="0.2">
      <c r="A1875" s="1">
        <v>20220049</v>
      </c>
      <c r="B1875" s="426" t="s">
        <v>1972</v>
      </c>
      <c r="C1875" s="427" t="s">
        <v>1984</v>
      </c>
      <c r="D1875" s="427" t="s">
        <v>1985</v>
      </c>
      <c r="E1875" s="428">
        <v>168167.6</v>
      </c>
      <c r="F1875" s="429">
        <v>44643</v>
      </c>
      <c r="G1875" s="433">
        <v>2022</v>
      </c>
      <c r="H1875" s="432" t="s">
        <v>2462</v>
      </c>
      <c r="I1875" s="426" t="s">
        <v>2463</v>
      </c>
      <c r="J1875" s="426" t="s">
        <v>2463</v>
      </c>
      <c r="K1875" s="426" t="s">
        <v>2159</v>
      </c>
    </row>
    <row r="1876" spans="1:11" ht="30" x14ac:dyDescent="0.2">
      <c r="A1876" s="1">
        <v>20220050</v>
      </c>
      <c r="B1876" s="426" t="s">
        <v>2473</v>
      </c>
      <c r="C1876" s="427">
        <v>1400931500028</v>
      </c>
      <c r="D1876" s="427" t="s">
        <v>2474</v>
      </c>
      <c r="E1876" s="428">
        <v>15000</v>
      </c>
      <c r="F1876" s="429">
        <v>44631</v>
      </c>
      <c r="G1876" s="433">
        <v>2022</v>
      </c>
      <c r="H1876" s="432" t="s">
        <v>2449</v>
      </c>
      <c r="I1876" s="426" t="s">
        <v>2450</v>
      </c>
      <c r="J1876" s="426" t="s">
        <v>2450</v>
      </c>
      <c r="K1876" s="426" t="s">
        <v>2451</v>
      </c>
    </row>
    <row r="1877" spans="1:11" ht="15" x14ac:dyDescent="0.2">
      <c r="A1877" s="1">
        <v>20220051</v>
      </c>
      <c r="B1877" s="426" t="s">
        <v>1590</v>
      </c>
      <c r="C1877" s="427">
        <v>4812756180135</v>
      </c>
      <c r="D1877" s="427" t="s">
        <v>1593</v>
      </c>
      <c r="E1877" s="428">
        <v>120000</v>
      </c>
      <c r="F1877" s="429">
        <v>44643</v>
      </c>
      <c r="G1877" s="433">
        <v>2022</v>
      </c>
      <c r="H1877" s="432" t="s">
        <v>2121</v>
      </c>
      <c r="I1877" s="426" t="s">
        <v>2122</v>
      </c>
      <c r="J1877" s="426" t="s">
        <v>2122</v>
      </c>
      <c r="K1877" s="426" t="s">
        <v>624</v>
      </c>
    </row>
    <row r="1878" spans="1:11" ht="30" x14ac:dyDescent="0.2">
      <c r="A1878" s="1">
        <v>20220053</v>
      </c>
      <c r="B1878" s="426" t="s">
        <v>488</v>
      </c>
      <c r="C1878" s="427">
        <v>625088320085</v>
      </c>
      <c r="D1878" s="427" t="s">
        <v>489</v>
      </c>
      <c r="E1878" s="428">
        <v>117777.78</v>
      </c>
      <c r="F1878" s="429">
        <v>44643</v>
      </c>
      <c r="G1878" s="433">
        <v>2022</v>
      </c>
      <c r="H1878" s="432" t="s">
        <v>2475</v>
      </c>
      <c r="I1878" s="426" t="s">
        <v>2476</v>
      </c>
      <c r="J1878" s="426" t="s">
        <v>2476</v>
      </c>
      <c r="K1878" s="426" t="s">
        <v>2477</v>
      </c>
    </row>
    <row r="1879" spans="1:11" ht="30" x14ac:dyDescent="0.2">
      <c r="A1879" s="1">
        <v>20220055</v>
      </c>
      <c r="B1879" s="426" t="s">
        <v>100</v>
      </c>
      <c r="C1879" s="427">
        <v>621904680045</v>
      </c>
      <c r="D1879" s="427" t="s">
        <v>101</v>
      </c>
      <c r="E1879" s="428">
        <v>349969.44</v>
      </c>
      <c r="F1879" s="429">
        <v>44643</v>
      </c>
      <c r="G1879" s="433">
        <v>2022</v>
      </c>
      <c r="H1879" s="432" t="s">
        <v>2478</v>
      </c>
      <c r="I1879" s="426" t="s">
        <v>2479</v>
      </c>
      <c r="J1879" s="426" t="s">
        <v>2479</v>
      </c>
      <c r="K1879" s="426" t="s">
        <v>82</v>
      </c>
    </row>
    <row r="1880" spans="1:11" ht="15" x14ac:dyDescent="0.2">
      <c r="A1880" s="1">
        <v>20220056</v>
      </c>
      <c r="B1880" s="426" t="s">
        <v>2383</v>
      </c>
      <c r="C1880" s="427" t="s">
        <v>2384</v>
      </c>
      <c r="D1880" s="427" t="s">
        <v>2385</v>
      </c>
      <c r="E1880" s="428">
        <v>342008.4</v>
      </c>
      <c r="F1880" s="429">
        <v>44699</v>
      </c>
      <c r="G1880" s="433">
        <v>2022</v>
      </c>
      <c r="H1880" s="432" t="s">
        <v>2480</v>
      </c>
      <c r="I1880" s="426" t="s">
        <v>2481</v>
      </c>
      <c r="J1880" s="426" t="s">
        <v>2481</v>
      </c>
      <c r="K1880" s="426" t="s">
        <v>1545</v>
      </c>
    </row>
    <row r="1881" spans="1:11" ht="15" x14ac:dyDescent="0.2">
      <c r="A1881" s="1">
        <v>20220057</v>
      </c>
      <c r="B1881" s="426" t="s">
        <v>1420</v>
      </c>
      <c r="C1881" s="427" t="s">
        <v>1932</v>
      </c>
      <c r="D1881" s="427" t="s">
        <v>1421</v>
      </c>
      <c r="E1881" s="428">
        <v>6000</v>
      </c>
      <c r="F1881" s="429">
        <v>44663</v>
      </c>
      <c r="G1881" s="433">
        <v>2022</v>
      </c>
      <c r="H1881" s="432" t="s">
        <v>1933</v>
      </c>
      <c r="I1881" s="426" t="s">
        <v>1934</v>
      </c>
      <c r="J1881" s="426" t="s">
        <v>1934</v>
      </c>
      <c r="K1881" s="426" t="s">
        <v>1407</v>
      </c>
    </row>
    <row r="1882" spans="1:11" ht="15" x14ac:dyDescent="0.2">
      <c r="A1882" s="1">
        <v>20220058</v>
      </c>
      <c r="B1882" s="426" t="s">
        <v>1422</v>
      </c>
      <c r="C1882" s="427" t="s">
        <v>1935</v>
      </c>
      <c r="D1882" s="427" t="s">
        <v>1423</v>
      </c>
      <c r="E1882" s="428">
        <v>2400</v>
      </c>
      <c r="F1882" s="429">
        <v>44663</v>
      </c>
      <c r="G1882" s="433">
        <v>2022</v>
      </c>
      <c r="H1882" s="432" t="s">
        <v>1933</v>
      </c>
      <c r="I1882" s="426" t="s">
        <v>1934</v>
      </c>
      <c r="J1882" s="426" t="s">
        <v>1934</v>
      </c>
      <c r="K1882" s="426" t="s">
        <v>1407</v>
      </c>
    </row>
    <row r="1883" spans="1:11" ht="15" x14ac:dyDescent="0.2">
      <c r="A1883" s="1">
        <v>20220059</v>
      </c>
      <c r="B1883" s="426" t="s">
        <v>1420</v>
      </c>
      <c r="C1883" s="427" t="s">
        <v>1936</v>
      </c>
      <c r="D1883" s="427" t="s">
        <v>1424</v>
      </c>
      <c r="E1883" s="428">
        <v>16200</v>
      </c>
      <c r="F1883" s="429">
        <v>44663</v>
      </c>
      <c r="G1883" s="433">
        <v>2022</v>
      </c>
      <c r="H1883" s="432" t="s">
        <v>1933</v>
      </c>
      <c r="I1883" s="426" t="s">
        <v>1934</v>
      </c>
      <c r="J1883" s="426" t="s">
        <v>1934</v>
      </c>
      <c r="K1883" s="426" t="s">
        <v>1407</v>
      </c>
    </row>
    <row r="1884" spans="1:11" ht="15" x14ac:dyDescent="0.2">
      <c r="A1884" s="1">
        <v>20220061</v>
      </c>
      <c r="B1884" s="426" t="s">
        <v>2257</v>
      </c>
      <c r="C1884" s="427" t="s">
        <v>2258</v>
      </c>
      <c r="D1884" s="427" t="s">
        <v>2259</v>
      </c>
      <c r="E1884" s="428">
        <v>18000</v>
      </c>
      <c r="F1884" s="429">
        <v>44663</v>
      </c>
      <c r="G1884" s="433">
        <v>2022</v>
      </c>
      <c r="H1884" s="432" t="s">
        <v>1933</v>
      </c>
      <c r="I1884" s="426" t="s">
        <v>1934</v>
      </c>
      <c r="J1884" s="426" t="s">
        <v>1934</v>
      </c>
      <c r="K1884" s="426" t="s">
        <v>1407</v>
      </c>
    </row>
    <row r="1885" spans="1:11" ht="15" x14ac:dyDescent="0.2">
      <c r="A1885" s="1">
        <v>20220062</v>
      </c>
      <c r="B1885" s="426" t="s">
        <v>1551</v>
      </c>
      <c r="C1885" s="427" t="s">
        <v>2162</v>
      </c>
      <c r="D1885" s="427" t="s">
        <v>1556</v>
      </c>
      <c r="E1885" s="428">
        <v>24000</v>
      </c>
      <c r="F1885" s="429">
        <v>44796</v>
      </c>
      <c r="G1885" s="433">
        <v>2022</v>
      </c>
      <c r="H1885" s="432" t="s">
        <v>1933</v>
      </c>
      <c r="I1885" s="426" t="s">
        <v>1934</v>
      </c>
      <c r="J1885" s="426" t="s">
        <v>1934</v>
      </c>
      <c r="K1885" s="426" t="s">
        <v>1407</v>
      </c>
    </row>
    <row r="1886" spans="1:11" ht="15" x14ac:dyDescent="0.2">
      <c r="A1886" s="1">
        <v>20220063</v>
      </c>
      <c r="B1886" s="426" t="s">
        <v>1639</v>
      </c>
      <c r="C1886" s="427">
        <v>569390300062</v>
      </c>
      <c r="D1886" s="427" t="s">
        <v>1640</v>
      </c>
      <c r="E1886" s="428">
        <v>20400</v>
      </c>
      <c r="F1886" s="429">
        <v>44656</v>
      </c>
      <c r="G1886" s="433">
        <v>2022</v>
      </c>
      <c r="H1886" s="432" t="s">
        <v>2482</v>
      </c>
      <c r="I1886" s="426" t="s">
        <v>2109</v>
      </c>
      <c r="J1886" s="426" t="s">
        <v>2109</v>
      </c>
      <c r="K1886" s="426" t="s">
        <v>2110</v>
      </c>
    </row>
    <row r="1887" spans="1:11" ht="30" x14ac:dyDescent="0.2">
      <c r="A1887" s="1">
        <v>20220064</v>
      </c>
      <c r="B1887" s="426" t="s">
        <v>823</v>
      </c>
      <c r="C1887" s="427">
        <v>568484620019</v>
      </c>
      <c r="D1887" s="427" t="s">
        <v>824</v>
      </c>
      <c r="E1887" s="428">
        <v>100000</v>
      </c>
      <c r="F1887" s="429">
        <v>44656</v>
      </c>
      <c r="G1887" s="433">
        <v>2022</v>
      </c>
      <c r="H1887" s="432" t="s">
        <v>2482</v>
      </c>
      <c r="I1887" s="426" t="s">
        <v>2109</v>
      </c>
      <c r="J1887" s="426" t="s">
        <v>2109</v>
      </c>
      <c r="K1887" s="426" t="s">
        <v>2110</v>
      </c>
    </row>
    <row r="1888" spans="1:11" ht="30" x14ac:dyDescent="0.2">
      <c r="A1888" s="1">
        <v>20220065</v>
      </c>
      <c r="B1888" s="426" t="s">
        <v>100</v>
      </c>
      <c r="C1888" s="427">
        <v>621904680045</v>
      </c>
      <c r="D1888" s="427" t="s">
        <v>101</v>
      </c>
      <c r="E1888" s="428">
        <v>349998.89</v>
      </c>
      <c r="F1888" s="429">
        <v>44699</v>
      </c>
      <c r="G1888" s="433">
        <v>2022</v>
      </c>
      <c r="H1888" s="432" t="s">
        <v>2483</v>
      </c>
      <c r="I1888" s="426" t="s">
        <v>2484</v>
      </c>
      <c r="J1888" s="426" t="s">
        <v>2484</v>
      </c>
      <c r="K1888" s="426" t="s">
        <v>82</v>
      </c>
    </row>
    <row r="1889" spans="1:11" ht="15" x14ac:dyDescent="0.2">
      <c r="A1889" s="1">
        <v>20220065</v>
      </c>
      <c r="B1889" s="426" t="s">
        <v>1422</v>
      </c>
      <c r="C1889" s="427" t="s">
        <v>1937</v>
      </c>
      <c r="D1889" s="427" t="s">
        <v>1425</v>
      </c>
      <c r="E1889" s="428">
        <v>1094.8800000000001</v>
      </c>
      <c r="F1889" s="429">
        <v>44663</v>
      </c>
      <c r="G1889" s="433">
        <v>2022</v>
      </c>
      <c r="H1889" s="432" t="s">
        <v>1933</v>
      </c>
      <c r="I1889" s="426" t="s">
        <v>1934</v>
      </c>
      <c r="J1889" s="426" t="s">
        <v>1934</v>
      </c>
      <c r="K1889" s="426" t="s">
        <v>1407</v>
      </c>
    </row>
    <row r="1890" spans="1:11" ht="30" x14ac:dyDescent="0.2">
      <c r="A1890" s="1">
        <v>20220066</v>
      </c>
      <c r="B1890" s="426" t="s">
        <v>233</v>
      </c>
      <c r="C1890" s="427">
        <v>620020221486</v>
      </c>
      <c r="D1890" s="427" t="s">
        <v>234</v>
      </c>
      <c r="E1890" s="428">
        <v>349970.56</v>
      </c>
      <c r="F1890" s="429">
        <v>44663</v>
      </c>
      <c r="G1890" s="433">
        <v>2022</v>
      </c>
      <c r="H1890" s="432" t="s">
        <v>2485</v>
      </c>
      <c r="I1890" s="426" t="s">
        <v>2486</v>
      </c>
      <c r="J1890" s="426" t="s">
        <v>2486</v>
      </c>
      <c r="K1890" s="426" t="s">
        <v>2487</v>
      </c>
    </row>
    <row r="1891" spans="1:11" ht="15" x14ac:dyDescent="0.2">
      <c r="A1891" s="1">
        <v>20220068</v>
      </c>
      <c r="B1891" s="426" t="s">
        <v>2488</v>
      </c>
      <c r="C1891" s="427">
        <v>10812111036</v>
      </c>
      <c r="D1891" s="427" t="s">
        <v>2489</v>
      </c>
      <c r="E1891" s="428">
        <v>181042.1</v>
      </c>
      <c r="F1891" s="429">
        <v>44680</v>
      </c>
      <c r="G1891" s="433">
        <v>2022</v>
      </c>
      <c r="H1891" s="432" t="s">
        <v>2490</v>
      </c>
      <c r="I1891" s="426" t="s">
        <v>2491</v>
      </c>
      <c r="J1891" s="426" t="s">
        <v>2491</v>
      </c>
      <c r="K1891" s="426" t="s">
        <v>785</v>
      </c>
    </row>
    <row r="1892" spans="1:11" ht="30" x14ac:dyDescent="0.2">
      <c r="A1892" s="1">
        <v>20220069</v>
      </c>
      <c r="B1892" s="426" t="s">
        <v>2464</v>
      </c>
      <c r="C1892" s="427" t="s">
        <v>2465</v>
      </c>
      <c r="D1892" s="427" t="s">
        <v>2466</v>
      </c>
      <c r="E1892" s="428">
        <v>11000</v>
      </c>
      <c r="F1892" s="429">
        <v>44663</v>
      </c>
      <c r="G1892" s="433">
        <v>2022</v>
      </c>
      <c r="H1892" s="432" t="s">
        <v>2467</v>
      </c>
      <c r="I1892" s="426" t="s">
        <v>2468</v>
      </c>
      <c r="J1892" s="426" t="s">
        <v>2468</v>
      </c>
      <c r="K1892" s="426" t="s">
        <v>1207</v>
      </c>
    </row>
    <row r="1893" spans="1:11" ht="15" x14ac:dyDescent="0.2">
      <c r="A1893" s="1">
        <v>20220070</v>
      </c>
      <c r="B1893" s="426" t="s">
        <v>297</v>
      </c>
      <c r="C1893" s="427" t="s">
        <v>1752</v>
      </c>
      <c r="D1893" s="427" t="s">
        <v>493</v>
      </c>
      <c r="E1893" s="428">
        <v>349998.45</v>
      </c>
      <c r="F1893" s="429">
        <v>44663</v>
      </c>
      <c r="G1893" s="433">
        <v>2022</v>
      </c>
      <c r="H1893" s="432" t="s">
        <v>2492</v>
      </c>
      <c r="I1893" s="426" t="s">
        <v>2493</v>
      </c>
      <c r="J1893" s="426" t="s">
        <v>2493</v>
      </c>
      <c r="K1893" s="426" t="s">
        <v>1540</v>
      </c>
    </row>
    <row r="1894" spans="1:11" ht="30" x14ac:dyDescent="0.2">
      <c r="A1894" s="1">
        <v>20220073</v>
      </c>
      <c r="B1894" s="426" t="s">
        <v>297</v>
      </c>
      <c r="C1894" s="427" t="s">
        <v>1752</v>
      </c>
      <c r="D1894" s="427" t="s">
        <v>493</v>
      </c>
      <c r="E1894" s="428">
        <v>376729.85</v>
      </c>
      <c r="F1894" s="429">
        <v>44680</v>
      </c>
      <c r="G1894" s="433">
        <v>2022</v>
      </c>
      <c r="H1894" s="432" t="s">
        <v>2494</v>
      </c>
      <c r="I1894" s="426" t="s">
        <v>2459</v>
      </c>
      <c r="J1894" s="426" t="s">
        <v>2459</v>
      </c>
      <c r="K1894" s="426" t="s">
        <v>18</v>
      </c>
    </row>
    <row r="1895" spans="1:11" ht="15" x14ac:dyDescent="0.2">
      <c r="A1895" s="1">
        <v>20220075</v>
      </c>
      <c r="B1895" s="426" t="s">
        <v>313</v>
      </c>
      <c r="C1895" s="427">
        <v>7029809450010</v>
      </c>
      <c r="D1895" s="427" t="s">
        <v>314</v>
      </c>
      <c r="E1895" s="428">
        <v>300000</v>
      </c>
      <c r="F1895" s="429">
        <v>44680</v>
      </c>
      <c r="G1895" s="433">
        <v>2022</v>
      </c>
      <c r="H1895" s="432" t="s">
        <v>2495</v>
      </c>
      <c r="I1895" s="426" t="s">
        <v>2496</v>
      </c>
      <c r="J1895" s="426" t="s">
        <v>2496</v>
      </c>
      <c r="K1895" s="426" t="s">
        <v>1869</v>
      </c>
    </row>
    <row r="1896" spans="1:11" ht="15" x14ac:dyDescent="0.2">
      <c r="A1896" s="1">
        <v>20220083</v>
      </c>
      <c r="B1896" s="426" t="s">
        <v>1279</v>
      </c>
      <c r="C1896" s="427" t="s">
        <v>2002</v>
      </c>
      <c r="D1896" s="427" t="s">
        <v>1280</v>
      </c>
      <c r="E1896" s="428">
        <v>72000</v>
      </c>
      <c r="F1896" s="429">
        <v>44697</v>
      </c>
      <c r="G1896" s="433">
        <v>2022</v>
      </c>
      <c r="H1896" s="432" t="s">
        <v>2497</v>
      </c>
      <c r="I1896" s="426" t="s">
        <v>2498</v>
      </c>
      <c r="J1896" s="426" t="s">
        <v>2498</v>
      </c>
      <c r="K1896" s="426" t="s">
        <v>2499</v>
      </c>
    </row>
    <row r="1897" spans="1:11" ht="15" x14ac:dyDescent="0.2">
      <c r="A1897" s="1">
        <v>20220084</v>
      </c>
      <c r="B1897" s="426" t="s">
        <v>1279</v>
      </c>
      <c r="C1897" s="427" t="s">
        <v>1823</v>
      </c>
      <c r="D1897" s="427" t="s">
        <v>1444</v>
      </c>
      <c r="E1897" s="428">
        <v>24000</v>
      </c>
      <c r="F1897" s="429">
        <v>44697</v>
      </c>
      <c r="G1897" s="433">
        <v>2022</v>
      </c>
      <c r="H1897" s="432" t="s">
        <v>2497</v>
      </c>
      <c r="I1897" s="426" t="s">
        <v>2498</v>
      </c>
      <c r="J1897" s="426" t="s">
        <v>2498</v>
      </c>
      <c r="K1897" s="426" t="s">
        <v>2499</v>
      </c>
    </row>
    <row r="1898" spans="1:11" ht="15" x14ac:dyDescent="0.2">
      <c r="A1898" s="1">
        <v>20220085</v>
      </c>
      <c r="B1898" s="426" t="s">
        <v>1279</v>
      </c>
      <c r="C1898" s="427" t="s">
        <v>1826</v>
      </c>
      <c r="D1898" s="427" t="s">
        <v>1447</v>
      </c>
      <c r="E1898" s="428">
        <v>18000</v>
      </c>
      <c r="F1898" s="429">
        <v>44697</v>
      </c>
      <c r="G1898" s="433">
        <v>2022</v>
      </c>
      <c r="H1898" s="432" t="s">
        <v>2497</v>
      </c>
      <c r="I1898" s="426" t="s">
        <v>2498</v>
      </c>
      <c r="J1898" s="426" t="s">
        <v>2498</v>
      </c>
      <c r="K1898" s="426" t="s">
        <v>2499</v>
      </c>
    </row>
    <row r="1899" spans="1:11" ht="15" x14ac:dyDescent="0.2">
      <c r="A1899" s="1">
        <v>20220086</v>
      </c>
      <c r="B1899" s="426" t="s">
        <v>1279</v>
      </c>
      <c r="C1899" s="427" t="s">
        <v>1827</v>
      </c>
      <c r="D1899" s="427" t="s">
        <v>1448</v>
      </c>
      <c r="E1899" s="428">
        <v>18000</v>
      </c>
      <c r="F1899" s="429">
        <v>44697</v>
      </c>
      <c r="G1899" s="433">
        <v>2022</v>
      </c>
      <c r="H1899" s="432" t="s">
        <v>2497</v>
      </c>
      <c r="I1899" s="426" t="s">
        <v>2498</v>
      </c>
      <c r="J1899" s="426" t="s">
        <v>2498</v>
      </c>
      <c r="K1899" s="426" t="s">
        <v>2499</v>
      </c>
    </row>
    <row r="1900" spans="1:11" ht="15" x14ac:dyDescent="0.2">
      <c r="A1900" s="1">
        <v>20220089</v>
      </c>
      <c r="B1900" s="426" t="s">
        <v>1279</v>
      </c>
      <c r="C1900" s="427" t="s">
        <v>1822</v>
      </c>
      <c r="D1900" s="427" t="s">
        <v>1440</v>
      </c>
      <c r="E1900" s="428">
        <v>28800</v>
      </c>
      <c r="F1900" s="429">
        <v>44697</v>
      </c>
      <c r="G1900" s="433">
        <v>2022</v>
      </c>
      <c r="H1900" s="432" t="s">
        <v>2500</v>
      </c>
      <c r="I1900" s="426" t="s">
        <v>2501</v>
      </c>
      <c r="J1900" s="426" t="s">
        <v>2501</v>
      </c>
      <c r="K1900" s="426" t="s">
        <v>2499</v>
      </c>
    </row>
    <row r="1901" spans="1:11" ht="15" x14ac:dyDescent="0.2">
      <c r="A1901" s="1">
        <v>20220090</v>
      </c>
      <c r="B1901" s="426" t="s">
        <v>1279</v>
      </c>
      <c r="C1901" s="427" t="s">
        <v>2047</v>
      </c>
      <c r="D1901" s="427" t="s">
        <v>1281</v>
      </c>
      <c r="E1901" s="428">
        <v>36000</v>
      </c>
      <c r="F1901" s="429">
        <v>44697</v>
      </c>
      <c r="G1901" s="433">
        <v>2022</v>
      </c>
      <c r="H1901" s="432" t="s">
        <v>2500</v>
      </c>
      <c r="I1901" s="426" t="s">
        <v>2501</v>
      </c>
      <c r="J1901" s="426" t="s">
        <v>2501</v>
      </c>
      <c r="K1901" s="426" t="s">
        <v>2499</v>
      </c>
    </row>
    <row r="1902" spans="1:11" ht="15" x14ac:dyDescent="0.2">
      <c r="A1902" s="1">
        <v>20220091</v>
      </c>
      <c r="B1902" s="426" t="s">
        <v>1279</v>
      </c>
      <c r="C1902" s="427" t="s">
        <v>2068</v>
      </c>
      <c r="D1902" s="427" t="s">
        <v>1282</v>
      </c>
      <c r="E1902" s="428">
        <v>19200</v>
      </c>
      <c r="F1902" s="429">
        <v>44697</v>
      </c>
      <c r="G1902" s="433">
        <v>2022</v>
      </c>
      <c r="H1902" s="432" t="s">
        <v>2500</v>
      </c>
      <c r="I1902" s="426" t="s">
        <v>2501</v>
      </c>
      <c r="J1902" s="426" t="s">
        <v>2501</v>
      </c>
      <c r="K1902" s="426" t="s">
        <v>2499</v>
      </c>
    </row>
    <row r="1903" spans="1:11" ht="15" x14ac:dyDescent="0.2">
      <c r="A1903" s="1">
        <v>20220092</v>
      </c>
      <c r="B1903" s="426" t="s">
        <v>1279</v>
      </c>
      <c r="C1903" s="427" t="s">
        <v>1824</v>
      </c>
      <c r="D1903" s="427" t="s">
        <v>1445</v>
      </c>
      <c r="E1903" s="428">
        <v>6600</v>
      </c>
      <c r="F1903" s="429">
        <v>44697</v>
      </c>
      <c r="G1903" s="433">
        <v>2022</v>
      </c>
      <c r="H1903" s="432" t="s">
        <v>2500</v>
      </c>
      <c r="I1903" s="426" t="s">
        <v>2501</v>
      </c>
      <c r="J1903" s="426" t="s">
        <v>2501</v>
      </c>
      <c r="K1903" s="426" t="s">
        <v>2499</v>
      </c>
    </row>
    <row r="1904" spans="1:11" ht="15" x14ac:dyDescent="0.2">
      <c r="A1904" s="1">
        <v>20220093</v>
      </c>
      <c r="B1904" s="426" t="s">
        <v>1279</v>
      </c>
      <c r="C1904" s="427" t="s">
        <v>2048</v>
      </c>
      <c r="D1904" s="427" t="s">
        <v>1283</v>
      </c>
      <c r="E1904" s="428">
        <v>26400</v>
      </c>
      <c r="F1904" s="429">
        <v>44697</v>
      </c>
      <c r="G1904" s="433">
        <v>2022</v>
      </c>
      <c r="H1904" s="432" t="s">
        <v>2500</v>
      </c>
      <c r="I1904" s="426" t="s">
        <v>2501</v>
      </c>
      <c r="J1904" s="426" t="s">
        <v>2501</v>
      </c>
      <c r="K1904" s="426" t="s">
        <v>2499</v>
      </c>
    </row>
    <row r="1905" spans="1:11" ht="15" x14ac:dyDescent="0.2">
      <c r="A1905" s="1">
        <v>20220094</v>
      </c>
      <c r="B1905" s="426" t="s">
        <v>1279</v>
      </c>
      <c r="C1905" s="427" t="s">
        <v>1825</v>
      </c>
      <c r="D1905" s="427" t="s">
        <v>1446</v>
      </c>
      <c r="E1905" s="428">
        <v>24000</v>
      </c>
      <c r="F1905" s="429">
        <v>44697</v>
      </c>
      <c r="G1905" s="433">
        <v>2022</v>
      </c>
      <c r="H1905" s="432" t="s">
        <v>2500</v>
      </c>
      <c r="I1905" s="426" t="s">
        <v>2501</v>
      </c>
      <c r="J1905" s="426" t="s">
        <v>2501</v>
      </c>
      <c r="K1905" s="426" t="s">
        <v>2499</v>
      </c>
    </row>
    <row r="1906" spans="1:11" ht="15" x14ac:dyDescent="0.2">
      <c r="A1906" s="1">
        <v>20220096</v>
      </c>
      <c r="B1906" s="426" t="s">
        <v>2026</v>
      </c>
      <c r="C1906" s="427" t="s">
        <v>2027</v>
      </c>
      <c r="D1906" s="427" t="s">
        <v>2028</v>
      </c>
      <c r="E1906" s="428">
        <v>230000</v>
      </c>
      <c r="F1906" s="429">
        <v>44680</v>
      </c>
      <c r="G1906" s="433">
        <v>2022</v>
      </c>
      <c r="H1906" s="432" t="s">
        <v>2502</v>
      </c>
      <c r="I1906" s="426" t="s">
        <v>2503</v>
      </c>
      <c r="J1906" s="426" t="s">
        <v>2503</v>
      </c>
      <c r="K1906" s="426" t="s">
        <v>2150</v>
      </c>
    </row>
    <row r="1907" spans="1:11" ht="15" x14ac:dyDescent="0.2">
      <c r="A1907" s="1">
        <v>20220097</v>
      </c>
      <c r="B1907" s="426" t="s">
        <v>424</v>
      </c>
      <c r="C1907" s="427">
        <v>626145530013</v>
      </c>
      <c r="D1907" s="427" t="s">
        <v>425</v>
      </c>
      <c r="E1907" s="428">
        <v>50000</v>
      </c>
      <c r="F1907" s="429">
        <v>44733</v>
      </c>
      <c r="G1907" s="433">
        <v>2022</v>
      </c>
      <c r="H1907" s="432" t="s">
        <v>2497</v>
      </c>
      <c r="I1907" s="426" t="s">
        <v>2498</v>
      </c>
      <c r="J1907" s="426" t="s">
        <v>2498</v>
      </c>
      <c r="K1907" s="426" t="s">
        <v>2499</v>
      </c>
    </row>
    <row r="1908" spans="1:11" ht="15" x14ac:dyDescent="0.2">
      <c r="A1908" s="1">
        <v>20220098</v>
      </c>
      <c r="B1908" s="426" t="s">
        <v>1014</v>
      </c>
      <c r="C1908" s="427">
        <v>12871120064</v>
      </c>
      <c r="D1908" s="427" t="s">
        <v>417</v>
      </c>
      <c r="E1908" s="428">
        <v>50000</v>
      </c>
      <c r="F1908" s="429">
        <v>44725</v>
      </c>
      <c r="G1908" s="433">
        <v>2022</v>
      </c>
      <c r="H1908" s="432" t="s">
        <v>2497</v>
      </c>
      <c r="I1908" s="426" t="s">
        <v>2498</v>
      </c>
      <c r="J1908" s="426" t="s">
        <v>2498</v>
      </c>
      <c r="K1908" s="426" t="s">
        <v>2499</v>
      </c>
    </row>
    <row r="1909" spans="1:11" ht="15" x14ac:dyDescent="0.2">
      <c r="A1909" s="1">
        <v>20220099</v>
      </c>
      <c r="B1909" s="426" t="s">
        <v>2026</v>
      </c>
      <c r="C1909" s="427" t="s">
        <v>2027</v>
      </c>
      <c r="D1909" s="427" t="s">
        <v>2028</v>
      </c>
      <c r="E1909" s="428">
        <v>349909.28</v>
      </c>
      <c r="F1909" s="429">
        <v>44807</v>
      </c>
      <c r="G1909" s="433">
        <v>2022</v>
      </c>
      <c r="H1909" s="432" t="s">
        <v>2504</v>
      </c>
      <c r="I1909" s="426" t="s">
        <v>2505</v>
      </c>
      <c r="J1909" s="426" t="s">
        <v>2505</v>
      </c>
      <c r="K1909" s="426" t="s">
        <v>812</v>
      </c>
    </row>
    <row r="1910" spans="1:11" ht="15" x14ac:dyDescent="0.2">
      <c r="A1910" s="1">
        <v>20220100</v>
      </c>
      <c r="B1910" s="426" t="s">
        <v>2506</v>
      </c>
      <c r="C1910" s="427" t="s">
        <v>2507</v>
      </c>
      <c r="D1910" s="427" t="s">
        <v>2508</v>
      </c>
      <c r="E1910" s="428">
        <v>60000</v>
      </c>
      <c r="F1910" s="429">
        <v>44725</v>
      </c>
      <c r="G1910" s="433">
        <v>2022</v>
      </c>
      <c r="H1910" s="432" t="s">
        <v>2497</v>
      </c>
      <c r="I1910" s="426" t="s">
        <v>2498</v>
      </c>
      <c r="J1910" s="426" t="s">
        <v>2498</v>
      </c>
      <c r="K1910" s="426" t="s">
        <v>2499</v>
      </c>
    </row>
    <row r="1911" spans="1:11" ht="15" x14ac:dyDescent="0.2">
      <c r="A1911" s="1">
        <v>20220101</v>
      </c>
      <c r="B1911" s="426" t="s">
        <v>2506</v>
      </c>
      <c r="C1911" s="427" t="s">
        <v>2507</v>
      </c>
      <c r="D1911" s="427" t="s">
        <v>2508</v>
      </c>
      <c r="E1911" s="428">
        <v>60000</v>
      </c>
      <c r="F1911" s="429">
        <v>44725</v>
      </c>
      <c r="G1911" s="433">
        <v>2022</v>
      </c>
      <c r="H1911" s="432" t="s">
        <v>2500</v>
      </c>
      <c r="I1911" s="426" t="s">
        <v>2501</v>
      </c>
      <c r="J1911" s="426" t="s">
        <v>2501</v>
      </c>
      <c r="K1911" s="426" t="s">
        <v>2499</v>
      </c>
    </row>
    <row r="1912" spans="1:11" ht="30" x14ac:dyDescent="0.2">
      <c r="A1912" s="1">
        <v>20220102</v>
      </c>
      <c r="B1912" s="426" t="s">
        <v>2509</v>
      </c>
      <c r="C1912" s="427" t="s">
        <v>2510</v>
      </c>
      <c r="D1912" s="427" t="s">
        <v>2511</v>
      </c>
      <c r="E1912" s="428">
        <v>50000</v>
      </c>
      <c r="F1912" s="429">
        <v>44680</v>
      </c>
      <c r="G1912" s="433">
        <v>2022</v>
      </c>
      <c r="H1912" s="432" t="s">
        <v>2512</v>
      </c>
      <c r="I1912" s="426" t="s">
        <v>2513</v>
      </c>
      <c r="J1912" s="426" t="s">
        <v>2513</v>
      </c>
      <c r="K1912" s="426" t="s">
        <v>1271</v>
      </c>
    </row>
    <row r="1913" spans="1:11" ht="30" x14ac:dyDescent="0.2">
      <c r="A1913" s="1">
        <v>20220103</v>
      </c>
      <c r="B1913" s="426" t="s">
        <v>2509</v>
      </c>
      <c r="C1913" s="427" t="s">
        <v>2514</v>
      </c>
      <c r="D1913" s="427" t="s">
        <v>2515</v>
      </c>
      <c r="E1913" s="428">
        <v>51239</v>
      </c>
      <c r="F1913" s="429">
        <v>44680</v>
      </c>
      <c r="G1913" s="433">
        <v>2022</v>
      </c>
      <c r="H1913" s="432" t="s">
        <v>2512</v>
      </c>
      <c r="I1913" s="426" t="s">
        <v>2513</v>
      </c>
      <c r="J1913" s="426" t="s">
        <v>2513</v>
      </c>
      <c r="K1913" s="426" t="s">
        <v>1271</v>
      </c>
    </row>
    <row r="1914" spans="1:11" ht="15" x14ac:dyDescent="0.2">
      <c r="A1914" s="1">
        <v>20220104</v>
      </c>
      <c r="B1914" s="426" t="s">
        <v>2216</v>
      </c>
      <c r="C1914" s="427" t="s">
        <v>2217</v>
      </c>
      <c r="D1914" s="427" t="s">
        <v>2218</v>
      </c>
      <c r="E1914" s="428">
        <v>150000</v>
      </c>
      <c r="F1914" s="429">
        <v>44697</v>
      </c>
      <c r="G1914" s="433">
        <v>2022</v>
      </c>
      <c r="H1914" s="432" t="s">
        <v>2516</v>
      </c>
      <c r="I1914" s="426" t="s">
        <v>2517</v>
      </c>
      <c r="J1914" s="426" t="s">
        <v>2517</v>
      </c>
      <c r="K1914" s="426" t="s">
        <v>1869</v>
      </c>
    </row>
    <row r="1915" spans="1:11" ht="15" x14ac:dyDescent="0.2">
      <c r="A1915" s="1">
        <v>20220105</v>
      </c>
      <c r="B1915" s="426" t="s">
        <v>929</v>
      </c>
      <c r="C1915" s="427">
        <v>7131402970012</v>
      </c>
      <c r="D1915" s="427" t="s">
        <v>930</v>
      </c>
      <c r="E1915" s="428">
        <v>55000</v>
      </c>
      <c r="F1915" s="429">
        <v>44680</v>
      </c>
      <c r="G1915" s="433">
        <v>2022</v>
      </c>
      <c r="H1915" s="432" t="s">
        <v>2070</v>
      </c>
      <c r="I1915" s="426" t="s">
        <v>2071</v>
      </c>
      <c r="J1915" s="426" t="s">
        <v>2071</v>
      </c>
      <c r="K1915" s="426" t="s">
        <v>926</v>
      </c>
    </row>
    <row r="1916" spans="1:11" ht="30" x14ac:dyDescent="0.2">
      <c r="A1916" s="1">
        <v>20220106</v>
      </c>
      <c r="B1916" s="426" t="s">
        <v>233</v>
      </c>
      <c r="C1916" s="427">
        <v>620020221486</v>
      </c>
      <c r="D1916" s="427" t="s">
        <v>234</v>
      </c>
      <c r="E1916" s="428">
        <v>29376.83</v>
      </c>
      <c r="F1916" s="429">
        <v>44725</v>
      </c>
      <c r="G1916" s="433">
        <v>2022</v>
      </c>
      <c r="H1916" s="432" t="s">
        <v>2065</v>
      </c>
      <c r="I1916" s="426" t="s">
        <v>2067</v>
      </c>
      <c r="J1916" s="426" t="s">
        <v>2067</v>
      </c>
      <c r="K1916" s="426" t="s">
        <v>2041</v>
      </c>
    </row>
    <row r="1917" spans="1:11" ht="15" x14ac:dyDescent="0.2">
      <c r="A1917" s="1">
        <v>20220108</v>
      </c>
      <c r="B1917" s="426" t="s">
        <v>2521</v>
      </c>
      <c r="C1917" s="427" t="s">
        <v>2522</v>
      </c>
      <c r="D1917" s="427" t="s">
        <v>2523</v>
      </c>
      <c r="E1917" s="428">
        <v>3000</v>
      </c>
      <c r="F1917" s="429">
        <v>44697</v>
      </c>
      <c r="G1917" s="433">
        <v>2022</v>
      </c>
      <c r="H1917" s="432" t="s">
        <v>2524</v>
      </c>
      <c r="I1917" s="426" t="s">
        <v>2525</v>
      </c>
      <c r="J1917" s="426" t="s">
        <v>2525</v>
      </c>
      <c r="K1917" s="426" t="s">
        <v>1603</v>
      </c>
    </row>
    <row r="1918" spans="1:11" ht="30" x14ac:dyDescent="0.2">
      <c r="A1918" s="1">
        <v>20220109</v>
      </c>
      <c r="B1918" s="426" t="s">
        <v>2464</v>
      </c>
      <c r="C1918" s="427" t="s">
        <v>2465</v>
      </c>
      <c r="D1918" s="427" t="s">
        <v>2466</v>
      </c>
      <c r="E1918" s="428">
        <v>9000</v>
      </c>
      <c r="F1918" s="429">
        <v>44697</v>
      </c>
      <c r="G1918" s="433">
        <v>2022</v>
      </c>
      <c r="H1918" s="432" t="s">
        <v>2467</v>
      </c>
      <c r="I1918" s="426" t="s">
        <v>2468</v>
      </c>
      <c r="J1918" s="426" t="s">
        <v>2468</v>
      </c>
      <c r="K1918" s="426" t="s">
        <v>1207</v>
      </c>
    </row>
    <row r="1919" spans="1:11" ht="15" x14ac:dyDescent="0.2">
      <c r="A1919" s="1">
        <v>20220112</v>
      </c>
      <c r="B1919" s="426" t="s">
        <v>389</v>
      </c>
      <c r="C1919" s="427">
        <v>10301400075</v>
      </c>
      <c r="D1919" s="427" t="s">
        <v>390</v>
      </c>
      <c r="E1919" s="428">
        <v>49895.78</v>
      </c>
      <c r="F1919" s="429">
        <v>44697</v>
      </c>
      <c r="G1919" s="433">
        <v>2022</v>
      </c>
      <c r="H1919" s="432" t="s">
        <v>2495</v>
      </c>
      <c r="I1919" s="426" t="s">
        <v>2496</v>
      </c>
      <c r="J1919" s="426" t="s">
        <v>2496</v>
      </c>
      <c r="K1919" s="426" t="s">
        <v>1869</v>
      </c>
    </row>
    <row r="1920" spans="1:11" ht="15" x14ac:dyDescent="0.2">
      <c r="A1920" s="1">
        <v>20220113</v>
      </c>
      <c r="B1920" s="426" t="s">
        <v>2216</v>
      </c>
      <c r="C1920" s="427" t="s">
        <v>2217</v>
      </c>
      <c r="D1920" s="427" t="s">
        <v>2218</v>
      </c>
      <c r="E1920" s="428">
        <v>297691.33</v>
      </c>
      <c r="F1920" s="429">
        <v>44807</v>
      </c>
      <c r="G1920" s="433">
        <v>2022</v>
      </c>
      <c r="H1920" s="432" t="s">
        <v>2526</v>
      </c>
      <c r="I1920" s="426" t="s">
        <v>2527</v>
      </c>
      <c r="J1920" s="426" t="s">
        <v>2527</v>
      </c>
      <c r="K1920" s="426" t="s">
        <v>790</v>
      </c>
    </row>
    <row r="1921" spans="1:11" ht="15" x14ac:dyDescent="0.2">
      <c r="A1921" s="1">
        <v>20220114</v>
      </c>
      <c r="B1921" s="426" t="s">
        <v>2528</v>
      </c>
      <c r="C1921" s="427" t="s">
        <v>2529</v>
      </c>
      <c r="D1921" s="427" t="s">
        <v>2530</v>
      </c>
      <c r="E1921" s="428">
        <v>100000</v>
      </c>
      <c r="F1921" s="429">
        <v>44697</v>
      </c>
      <c r="G1921" s="433">
        <v>2022</v>
      </c>
      <c r="H1921" s="432" t="s">
        <v>2449</v>
      </c>
      <c r="I1921" s="426" t="s">
        <v>2450</v>
      </c>
      <c r="J1921" s="426" t="s">
        <v>2450</v>
      </c>
      <c r="K1921" s="426" t="s">
        <v>2451</v>
      </c>
    </row>
    <row r="1922" spans="1:11" ht="15" x14ac:dyDescent="0.2">
      <c r="A1922" s="1">
        <v>20220115</v>
      </c>
      <c r="B1922" s="426" t="s">
        <v>2531</v>
      </c>
      <c r="C1922" s="427" t="s">
        <v>2532</v>
      </c>
      <c r="D1922" s="427" t="s">
        <v>2533</v>
      </c>
      <c r="E1922" s="428">
        <v>300000</v>
      </c>
      <c r="F1922" s="429">
        <v>44699</v>
      </c>
      <c r="G1922" s="433">
        <v>2022</v>
      </c>
      <c r="H1922" s="432" t="s">
        <v>2534</v>
      </c>
      <c r="I1922" s="426" t="s">
        <v>2535</v>
      </c>
      <c r="J1922" s="426" t="s">
        <v>2535</v>
      </c>
      <c r="K1922" s="426" t="s">
        <v>2536</v>
      </c>
    </row>
    <row r="1923" spans="1:11" ht="30" x14ac:dyDescent="0.2">
      <c r="A1923" s="1">
        <v>20220123</v>
      </c>
      <c r="B1923" s="426" t="s">
        <v>2537</v>
      </c>
      <c r="C1923" s="427">
        <v>3673965180003</v>
      </c>
      <c r="D1923" s="427" t="s">
        <v>2538</v>
      </c>
      <c r="E1923" s="428">
        <v>19200</v>
      </c>
      <c r="F1923" s="429">
        <v>44713</v>
      </c>
      <c r="G1923" s="433">
        <v>2022</v>
      </c>
      <c r="H1923" s="432" t="s">
        <v>2539</v>
      </c>
      <c r="I1923" s="426" t="s">
        <v>2540</v>
      </c>
      <c r="J1923" s="426" t="s">
        <v>2540</v>
      </c>
      <c r="K1923" s="426" t="s">
        <v>1243</v>
      </c>
    </row>
    <row r="1924" spans="1:11" ht="30" x14ac:dyDescent="0.2">
      <c r="A1924" s="1">
        <v>20220124</v>
      </c>
      <c r="B1924" s="426" t="s">
        <v>2537</v>
      </c>
      <c r="C1924" s="427">
        <v>3673965180267</v>
      </c>
      <c r="D1924" s="427" t="s">
        <v>2541</v>
      </c>
      <c r="E1924" s="428">
        <v>1900</v>
      </c>
      <c r="F1924" s="429">
        <v>44713</v>
      </c>
      <c r="G1924" s="433">
        <v>2022</v>
      </c>
      <c r="H1924" s="432" t="s">
        <v>2539</v>
      </c>
      <c r="I1924" s="426" t="s">
        <v>2540</v>
      </c>
      <c r="J1924" s="426" t="s">
        <v>2540</v>
      </c>
      <c r="K1924" s="426" t="s">
        <v>1243</v>
      </c>
    </row>
    <row r="1925" spans="1:11" ht="30" x14ac:dyDescent="0.2">
      <c r="A1925" s="1">
        <v>20220127</v>
      </c>
      <c r="B1925" s="426" t="s">
        <v>2537</v>
      </c>
      <c r="C1925" s="427">
        <v>3673965180348</v>
      </c>
      <c r="D1925" s="427" t="s">
        <v>2542</v>
      </c>
      <c r="E1925" s="428">
        <v>1200</v>
      </c>
      <c r="F1925" s="429">
        <v>44715</v>
      </c>
      <c r="G1925" s="433">
        <v>2022</v>
      </c>
      <c r="H1925" s="432" t="s">
        <v>2539</v>
      </c>
      <c r="I1925" s="426" t="s">
        <v>2540</v>
      </c>
      <c r="J1925" s="426" t="s">
        <v>2540</v>
      </c>
      <c r="K1925" s="426" t="s">
        <v>1243</v>
      </c>
    </row>
    <row r="1926" spans="1:11" ht="30" x14ac:dyDescent="0.2">
      <c r="A1926" s="1">
        <v>20220128</v>
      </c>
      <c r="B1926" s="426" t="s">
        <v>2537</v>
      </c>
      <c r="C1926" s="427">
        <v>3673965181743</v>
      </c>
      <c r="D1926" s="427" t="s">
        <v>2543</v>
      </c>
      <c r="E1926" s="428">
        <v>800</v>
      </c>
      <c r="F1926" s="429">
        <v>44715</v>
      </c>
      <c r="G1926" s="433">
        <v>2022</v>
      </c>
      <c r="H1926" s="432" t="s">
        <v>2539</v>
      </c>
      <c r="I1926" s="426" t="s">
        <v>2540</v>
      </c>
      <c r="J1926" s="426" t="s">
        <v>2540</v>
      </c>
      <c r="K1926" s="426" t="s">
        <v>1243</v>
      </c>
    </row>
    <row r="1927" spans="1:11" ht="30" x14ac:dyDescent="0.2">
      <c r="A1927" s="1">
        <v>20220129</v>
      </c>
      <c r="B1927" s="426" t="s">
        <v>2537</v>
      </c>
      <c r="C1927" s="427">
        <v>3673965180593</v>
      </c>
      <c r="D1927" s="427" t="s">
        <v>2544</v>
      </c>
      <c r="E1927" s="428">
        <v>1700</v>
      </c>
      <c r="F1927" s="429">
        <v>44715</v>
      </c>
      <c r="G1927" s="433">
        <v>2022</v>
      </c>
      <c r="H1927" s="432" t="s">
        <v>2539</v>
      </c>
      <c r="I1927" s="426" t="s">
        <v>2540</v>
      </c>
      <c r="J1927" s="426" t="s">
        <v>2540</v>
      </c>
      <c r="K1927" s="426" t="s">
        <v>1243</v>
      </c>
    </row>
    <row r="1928" spans="1:11" ht="30" x14ac:dyDescent="0.2">
      <c r="A1928" s="1">
        <v>20220130</v>
      </c>
      <c r="B1928" s="426" t="s">
        <v>2537</v>
      </c>
      <c r="C1928" s="427">
        <v>3673965180755</v>
      </c>
      <c r="D1928" s="427" t="s">
        <v>2545</v>
      </c>
      <c r="E1928" s="428">
        <v>700</v>
      </c>
      <c r="F1928" s="429">
        <v>44715</v>
      </c>
      <c r="G1928" s="433">
        <v>2022</v>
      </c>
      <c r="H1928" s="432" t="s">
        <v>2539</v>
      </c>
      <c r="I1928" s="426" t="s">
        <v>2540</v>
      </c>
      <c r="J1928" s="426" t="s">
        <v>2540</v>
      </c>
      <c r="K1928" s="426" t="s">
        <v>1243</v>
      </c>
    </row>
    <row r="1929" spans="1:11" ht="30" x14ac:dyDescent="0.2">
      <c r="A1929" s="1">
        <v>20220131</v>
      </c>
      <c r="B1929" s="426" t="s">
        <v>2537</v>
      </c>
      <c r="C1929" s="427">
        <v>3673965180674</v>
      </c>
      <c r="D1929" s="427" t="s">
        <v>2546</v>
      </c>
      <c r="E1929" s="428">
        <v>3900</v>
      </c>
      <c r="F1929" s="429">
        <v>44715</v>
      </c>
      <c r="G1929" s="433">
        <v>2022</v>
      </c>
      <c r="H1929" s="432" t="s">
        <v>2539</v>
      </c>
      <c r="I1929" s="426" t="s">
        <v>2540</v>
      </c>
      <c r="J1929" s="426" t="s">
        <v>2540</v>
      </c>
      <c r="K1929" s="426" t="s">
        <v>1243</v>
      </c>
    </row>
    <row r="1930" spans="1:11" ht="30" x14ac:dyDescent="0.2">
      <c r="A1930" s="1">
        <v>20220132</v>
      </c>
      <c r="B1930" s="426" t="s">
        <v>2537</v>
      </c>
      <c r="C1930" s="427">
        <v>3673965181255</v>
      </c>
      <c r="D1930" s="427" t="s">
        <v>2547</v>
      </c>
      <c r="E1930" s="428">
        <v>6600</v>
      </c>
      <c r="F1930" s="429">
        <v>44713</v>
      </c>
      <c r="G1930" s="433">
        <v>2022</v>
      </c>
      <c r="H1930" s="432" t="s">
        <v>2539</v>
      </c>
      <c r="I1930" s="426" t="s">
        <v>2540</v>
      </c>
      <c r="J1930" s="426" t="s">
        <v>2540</v>
      </c>
      <c r="K1930" s="426" t="s">
        <v>1243</v>
      </c>
    </row>
    <row r="1931" spans="1:11" ht="30" x14ac:dyDescent="0.2">
      <c r="A1931" s="1">
        <v>20220133</v>
      </c>
      <c r="B1931" s="426" t="s">
        <v>2537</v>
      </c>
      <c r="C1931" s="427">
        <v>3673965180836</v>
      </c>
      <c r="D1931" s="427" t="s">
        <v>2548</v>
      </c>
      <c r="E1931" s="428">
        <v>3200</v>
      </c>
      <c r="F1931" s="429">
        <v>44714</v>
      </c>
      <c r="G1931" s="433">
        <v>2022</v>
      </c>
      <c r="H1931" s="432" t="s">
        <v>2539</v>
      </c>
      <c r="I1931" s="426" t="s">
        <v>2540</v>
      </c>
      <c r="J1931" s="426" t="s">
        <v>2540</v>
      </c>
      <c r="K1931" s="426" t="s">
        <v>1243</v>
      </c>
    </row>
    <row r="1932" spans="1:11" ht="30" x14ac:dyDescent="0.2">
      <c r="A1932" s="1">
        <v>20220134</v>
      </c>
      <c r="B1932" s="426" t="s">
        <v>2537</v>
      </c>
      <c r="C1932" s="427">
        <v>7133965180923</v>
      </c>
      <c r="D1932" s="427" t="s">
        <v>2549</v>
      </c>
      <c r="E1932" s="428">
        <v>1900</v>
      </c>
      <c r="F1932" s="429">
        <v>44715</v>
      </c>
      <c r="G1932" s="433">
        <v>2022</v>
      </c>
      <c r="H1932" s="432" t="s">
        <v>2539</v>
      </c>
      <c r="I1932" s="426" t="s">
        <v>2540</v>
      </c>
      <c r="J1932" s="426" t="s">
        <v>2540</v>
      </c>
      <c r="K1932" s="426" t="s">
        <v>1243</v>
      </c>
    </row>
    <row r="1933" spans="1:11" ht="30" x14ac:dyDescent="0.2">
      <c r="A1933" s="1">
        <v>20220135</v>
      </c>
      <c r="B1933" s="426" t="s">
        <v>2537</v>
      </c>
      <c r="C1933" s="427">
        <v>5213965181028</v>
      </c>
      <c r="D1933" s="427" t="s">
        <v>2550</v>
      </c>
      <c r="E1933" s="428">
        <v>1500</v>
      </c>
      <c r="F1933" s="429">
        <v>44714</v>
      </c>
      <c r="G1933" s="433">
        <v>2022</v>
      </c>
      <c r="H1933" s="432" t="s">
        <v>2539</v>
      </c>
      <c r="I1933" s="426" t="s">
        <v>2540</v>
      </c>
      <c r="J1933" s="426" t="s">
        <v>2540</v>
      </c>
      <c r="K1933" s="426" t="s">
        <v>1243</v>
      </c>
    </row>
    <row r="1934" spans="1:11" ht="30" x14ac:dyDescent="0.2">
      <c r="A1934" s="1">
        <v>20220136</v>
      </c>
      <c r="B1934" s="426" t="s">
        <v>2537</v>
      </c>
      <c r="C1934" s="427">
        <v>3673965181174</v>
      </c>
      <c r="D1934" s="427" t="s">
        <v>2551</v>
      </c>
      <c r="E1934" s="428">
        <v>1300</v>
      </c>
      <c r="F1934" s="429">
        <v>44714</v>
      </c>
      <c r="G1934" s="433">
        <v>2022</v>
      </c>
      <c r="H1934" s="432" t="s">
        <v>2539</v>
      </c>
      <c r="I1934" s="426" t="s">
        <v>2540</v>
      </c>
      <c r="J1934" s="426" t="s">
        <v>2540</v>
      </c>
      <c r="K1934" s="426" t="s">
        <v>1243</v>
      </c>
    </row>
    <row r="1935" spans="1:11" ht="30" x14ac:dyDescent="0.2">
      <c r="A1935" s="1">
        <v>20220137</v>
      </c>
      <c r="B1935" s="426" t="s">
        <v>2537</v>
      </c>
      <c r="C1935" s="427">
        <v>3673965181336</v>
      </c>
      <c r="D1935" s="427" t="s">
        <v>2552</v>
      </c>
      <c r="E1935" s="428">
        <v>2900</v>
      </c>
      <c r="F1935" s="429">
        <v>44714</v>
      </c>
      <c r="G1935" s="433">
        <v>2022</v>
      </c>
      <c r="H1935" s="432" t="s">
        <v>2539</v>
      </c>
      <c r="I1935" s="426" t="s">
        <v>2540</v>
      </c>
      <c r="J1935" s="426" t="s">
        <v>2540</v>
      </c>
      <c r="K1935" s="426" t="s">
        <v>1243</v>
      </c>
    </row>
    <row r="1936" spans="1:11" ht="30" x14ac:dyDescent="0.2">
      <c r="A1936" s="1">
        <v>20220138</v>
      </c>
      <c r="B1936" s="426" t="s">
        <v>2537</v>
      </c>
      <c r="C1936" s="427">
        <v>1533965181490</v>
      </c>
      <c r="D1936" s="427" t="s">
        <v>2553</v>
      </c>
      <c r="E1936" s="428">
        <v>1800</v>
      </c>
      <c r="F1936" s="429">
        <v>44714</v>
      </c>
      <c r="G1936" s="433">
        <v>2022</v>
      </c>
      <c r="H1936" s="432" t="s">
        <v>2539</v>
      </c>
      <c r="I1936" s="426" t="s">
        <v>2540</v>
      </c>
      <c r="J1936" s="426" t="s">
        <v>2540</v>
      </c>
      <c r="K1936" s="426" t="s">
        <v>1243</v>
      </c>
    </row>
    <row r="1937" spans="1:11" ht="30" x14ac:dyDescent="0.2">
      <c r="A1937" s="1">
        <v>20220139</v>
      </c>
      <c r="B1937" s="426" t="s">
        <v>2537</v>
      </c>
      <c r="C1937" s="427">
        <v>3673965181581</v>
      </c>
      <c r="D1937" s="427" t="s">
        <v>2554</v>
      </c>
      <c r="E1937" s="428">
        <v>1300</v>
      </c>
      <c r="F1937" s="429">
        <v>44713</v>
      </c>
      <c r="G1937" s="433">
        <v>2022</v>
      </c>
      <c r="H1937" s="432" t="s">
        <v>2539</v>
      </c>
      <c r="I1937" s="426" t="s">
        <v>2540</v>
      </c>
      <c r="J1937" s="426" t="s">
        <v>2540</v>
      </c>
      <c r="K1937" s="426" t="s">
        <v>1243</v>
      </c>
    </row>
    <row r="1938" spans="1:11" ht="30" x14ac:dyDescent="0.2">
      <c r="A1938" s="1">
        <v>20220140</v>
      </c>
      <c r="B1938" s="426" t="s">
        <v>2537</v>
      </c>
      <c r="C1938" s="427">
        <v>6993965181650</v>
      </c>
      <c r="D1938" s="427" t="s">
        <v>2555</v>
      </c>
      <c r="E1938" s="428">
        <v>600</v>
      </c>
      <c r="F1938" s="429">
        <v>44713</v>
      </c>
      <c r="G1938" s="433">
        <v>2022</v>
      </c>
      <c r="H1938" s="432" t="s">
        <v>2539</v>
      </c>
      <c r="I1938" s="426" t="s">
        <v>2540</v>
      </c>
      <c r="J1938" s="426" t="s">
        <v>2540</v>
      </c>
      <c r="K1938" s="426" t="s">
        <v>1243</v>
      </c>
    </row>
    <row r="1939" spans="1:11" ht="30" x14ac:dyDescent="0.2">
      <c r="A1939" s="1">
        <v>20220141</v>
      </c>
      <c r="B1939" s="426" t="s">
        <v>2537</v>
      </c>
      <c r="C1939" s="427">
        <v>3673965181824</v>
      </c>
      <c r="D1939" s="427" t="s">
        <v>2556</v>
      </c>
      <c r="E1939" s="428">
        <v>600</v>
      </c>
      <c r="F1939" s="429">
        <v>44715</v>
      </c>
      <c r="G1939" s="433">
        <v>2022</v>
      </c>
      <c r="H1939" s="432" t="s">
        <v>2539</v>
      </c>
      <c r="I1939" s="426" t="s">
        <v>2540</v>
      </c>
      <c r="J1939" s="426" t="s">
        <v>2540</v>
      </c>
      <c r="K1939" s="426" t="s">
        <v>1243</v>
      </c>
    </row>
    <row r="1940" spans="1:11" ht="30" x14ac:dyDescent="0.2">
      <c r="A1940" s="1">
        <v>20220142</v>
      </c>
      <c r="B1940" s="426" t="s">
        <v>2537</v>
      </c>
      <c r="C1940" s="427">
        <v>3673965181905</v>
      </c>
      <c r="D1940" s="427" t="s">
        <v>2557</v>
      </c>
      <c r="E1940" s="428">
        <v>300</v>
      </c>
      <c r="F1940" s="429">
        <v>44715</v>
      </c>
      <c r="G1940" s="433">
        <v>2022</v>
      </c>
      <c r="H1940" s="432" t="s">
        <v>2539</v>
      </c>
      <c r="I1940" s="426" t="s">
        <v>2540</v>
      </c>
      <c r="J1940" s="426" t="s">
        <v>2540</v>
      </c>
      <c r="K1940" s="426" t="s">
        <v>1243</v>
      </c>
    </row>
    <row r="1941" spans="1:11" ht="30" x14ac:dyDescent="0.2">
      <c r="A1941" s="1">
        <v>20220143</v>
      </c>
      <c r="B1941" s="426" t="s">
        <v>2537</v>
      </c>
      <c r="C1941" s="427">
        <v>3673965182081</v>
      </c>
      <c r="D1941" s="427" t="s">
        <v>2558</v>
      </c>
      <c r="E1941" s="428">
        <v>700</v>
      </c>
      <c r="F1941" s="429">
        <v>44715</v>
      </c>
      <c r="G1941" s="433">
        <v>2022</v>
      </c>
      <c r="H1941" s="432" t="s">
        <v>2539</v>
      </c>
      <c r="I1941" s="426" t="s">
        <v>2540</v>
      </c>
      <c r="J1941" s="426" t="s">
        <v>2540</v>
      </c>
      <c r="K1941" s="426" t="s">
        <v>1243</v>
      </c>
    </row>
    <row r="1942" spans="1:11" ht="30" x14ac:dyDescent="0.2">
      <c r="A1942" s="1">
        <v>20220144</v>
      </c>
      <c r="B1942" s="426" t="s">
        <v>2537</v>
      </c>
      <c r="C1942" s="427">
        <v>3673965182162</v>
      </c>
      <c r="D1942" s="427" t="s">
        <v>2559</v>
      </c>
      <c r="E1942" s="428">
        <v>3800</v>
      </c>
      <c r="F1942" s="429">
        <v>44715</v>
      </c>
      <c r="G1942" s="433">
        <v>2022</v>
      </c>
      <c r="H1942" s="432" t="s">
        <v>2539</v>
      </c>
      <c r="I1942" s="426" t="s">
        <v>2540</v>
      </c>
      <c r="J1942" s="426" t="s">
        <v>2540</v>
      </c>
      <c r="K1942" s="426" t="s">
        <v>1243</v>
      </c>
    </row>
    <row r="1943" spans="1:11" ht="30" x14ac:dyDescent="0.2">
      <c r="A1943" s="1">
        <v>20220145</v>
      </c>
      <c r="B1943" s="426" t="s">
        <v>2537</v>
      </c>
      <c r="C1943" s="427">
        <v>3673965182243</v>
      </c>
      <c r="D1943" s="427" t="s">
        <v>2560</v>
      </c>
      <c r="E1943" s="428">
        <v>1505</v>
      </c>
      <c r="F1943" s="429">
        <v>44715</v>
      </c>
      <c r="G1943" s="433">
        <v>2022</v>
      </c>
      <c r="H1943" s="432" t="s">
        <v>2539</v>
      </c>
      <c r="I1943" s="426" t="s">
        <v>2540</v>
      </c>
      <c r="J1943" s="426" t="s">
        <v>2540</v>
      </c>
      <c r="K1943" s="426" t="s">
        <v>1243</v>
      </c>
    </row>
    <row r="1944" spans="1:11" ht="15" x14ac:dyDescent="0.2">
      <c r="A1944" s="1">
        <v>20220146</v>
      </c>
      <c r="B1944" s="426" t="s">
        <v>2160</v>
      </c>
      <c r="C1944" s="427">
        <v>6879813720068</v>
      </c>
      <c r="D1944" s="427" t="s">
        <v>2161</v>
      </c>
      <c r="E1944" s="428">
        <v>60000</v>
      </c>
      <c r="F1944" s="429">
        <v>44699</v>
      </c>
      <c r="G1944" s="433">
        <v>2022</v>
      </c>
      <c r="H1944" s="432" t="s">
        <v>2519</v>
      </c>
      <c r="I1944" s="426" t="s">
        <v>2520</v>
      </c>
      <c r="J1944" s="426" t="s">
        <v>2520</v>
      </c>
      <c r="K1944" s="426" t="s">
        <v>2041</v>
      </c>
    </row>
    <row r="1945" spans="1:11" ht="30" x14ac:dyDescent="0.2">
      <c r="A1945" s="1">
        <v>20220147</v>
      </c>
      <c r="B1945" s="426" t="s">
        <v>2537</v>
      </c>
      <c r="C1945" s="427">
        <v>3673965182324</v>
      </c>
      <c r="D1945" s="427" t="s">
        <v>2561</v>
      </c>
      <c r="E1945" s="428">
        <v>2000</v>
      </c>
      <c r="F1945" s="429">
        <v>44715</v>
      </c>
      <c r="G1945" s="433">
        <v>2022</v>
      </c>
      <c r="H1945" s="432" t="s">
        <v>2539</v>
      </c>
      <c r="I1945" s="426" t="s">
        <v>2540</v>
      </c>
      <c r="J1945" s="426" t="s">
        <v>2540</v>
      </c>
      <c r="K1945" s="426" t="s">
        <v>1243</v>
      </c>
    </row>
    <row r="1946" spans="1:11" ht="30" x14ac:dyDescent="0.2">
      <c r="A1946" s="1">
        <v>20220148</v>
      </c>
      <c r="B1946" s="426" t="s">
        <v>2537</v>
      </c>
      <c r="C1946" s="427">
        <v>3673965182405</v>
      </c>
      <c r="D1946" s="427" t="s">
        <v>2562</v>
      </c>
      <c r="E1946" s="428">
        <v>1190</v>
      </c>
      <c r="F1946" s="429">
        <v>44715</v>
      </c>
      <c r="G1946" s="433">
        <v>2022</v>
      </c>
      <c r="H1946" s="432" t="s">
        <v>2539</v>
      </c>
      <c r="I1946" s="426" t="s">
        <v>2540</v>
      </c>
      <c r="J1946" s="426" t="s">
        <v>2540</v>
      </c>
      <c r="K1946" s="426" t="s">
        <v>1243</v>
      </c>
    </row>
    <row r="1947" spans="1:11" ht="30" x14ac:dyDescent="0.2">
      <c r="A1947" s="1">
        <v>20220149</v>
      </c>
      <c r="B1947" s="426" t="s">
        <v>2537</v>
      </c>
      <c r="C1947" s="427">
        <v>3673965182570</v>
      </c>
      <c r="D1947" s="427" t="s">
        <v>2563</v>
      </c>
      <c r="E1947" s="428">
        <v>1320</v>
      </c>
      <c r="F1947" s="429">
        <v>44715</v>
      </c>
      <c r="G1947" s="433">
        <v>2022</v>
      </c>
      <c r="H1947" s="432" t="s">
        <v>2539</v>
      </c>
      <c r="I1947" s="426" t="s">
        <v>2540</v>
      </c>
      <c r="J1947" s="426" t="s">
        <v>2540</v>
      </c>
      <c r="K1947" s="426" t="s">
        <v>1243</v>
      </c>
    </row>
    <row r="1948" spans="1:11" ht="30" x14ac:dyDescent="0.2">
      <c r="A1948" s="1">
        <v>20220150</v>
      </c>
      <c r="B1948" s="426" t="s">
        <v>2537</v>
      </c>
      <c r="C1948" s="427">
        <v>3673965182650</v>
      </c>
      <c r="D1948" s="427" t="s">
        <v>2564</v>
      </c>
      <c r="E1948" s="428">
        <v>5450</v>
      </c>
      <c r="F1948" s="429">
        <v>44715</v>
      </c>
      <c r="G1948" s="433">
        <v>2022</v>
      </c>
      <c r="H1948" s="432" t="s">
        <v>2539</v>
      </c>
      <c r="I1948" s="426" t="s">
        <v>2540</v>
      </c>
      <c r="J1948" s="426" t="s">
        <v>2540</v>
      </c>
      <c r="K1948" s="426" t="s">
        <v>1243</v>
      </c>
    </row>
    <row r="1949" spans="1:11" ht="30" x14ac:dyDescent="0.2">
      <c r="A1949" s="1">
        <v>20220151</v>
      </c>
      <c r="B1949" s="426" t="s">
        <v>2537</v>
      </c>
      <c r="C1949" s="427">
        <v>3673965182731</v>
      </c>
      <c r="D1949" s="427" t="s">
        <v>2565</v>
      </c>
      <c r="E1949" s="428">
        <v>1650</v>
      </c>
      <c r="F1949" s="429">
        <v>44715</v>
      </c>
      <c r="G1949" s="433">
        <v>2022</v>
      </c>
      <c r="H1949" s="432" t="s">
        <v>2539</v>
      </c>
      <c r="I1949" s="426" t="s">
        <v>2540</v>
      </c>
      <c r="J1949" s="426" t="s">
        <v>2540</v>
      </c>
      <c r="K1949" s="426" t="s">
        <v>1243</v>
      </c>
    </row>
    <row r="1950" spans="1:11" ht="30" x14ac:dyDescent="0.2">
      <c r="A1950" s="1">
        <v>20220152</v>
      </c>
      <c r="B1950" s="426" t="s">
        <v>2537</v>
      </c>
      <c r="C1950" s="427">
        <v>3673965182812</v>
      </c>
      <c r="D1950" s="427" t="s">
        <v>2566</v>
      </c>
      <c r="E1950" s="428">
        <v>2800</v>
      </c>
      <c r="F1950" s="429">
        <v>44715</v>
      </c>
      <c r="G1950" s="433">
        <v>2022</v>
      </c>
      <c r="H1950" s="432" t="s">
        <v>2539</v>
      </c>
      <c r="I1950" s="426" t="s">
        <v>2540</v>
      </c>
      <c r="J1950" s="426" t="s">
        <v>2540</v>
      </c>
      <c r="K1950" s="426" t="s">
        <v>1243</v>
      </c>
    </row>
    <row r="1951" spans="1:11" ht="30" x14ac:dyDescent="0.2">
      <c r="A1951" s="1">
        <v>20220153</v>
      </c>
      <c r="B1951" s="426" t="s">
        <v>2537</v>
      </c>
      <c r="C1951" s="427">
        <v>3673965182995</v>
      </c>
      <c r="D1951" s="427" t="s">
        <v>2567</v>
      </c>
      <c r="E1951" s="428">
        <v>890</v>
      </c>
      <c r="F1951" s="429">
        <v>44715</v>
      </c>
      <c r="G1951" s="433">
        <v>2022</v>
      </c>
      <c r="H1951" s="432" t="s">
        <v>2539</v>
      </c>
      <c r="I1951" s="426" t="s">
        <v>2540</v>
      </c>
      <c r="J1951" s="426" t="s">
        <v>2540</v>
      </c>
      <c r="K1951" s="426" t="s">
        <v>1243</v>
      </c>
    </row>
    <row r="1952" spans="1:11" ht="30" x14ac:dyDescent="0.2">
      <c r="A1952" s="1">
        <v>20220154</v>
      </c>
      <c r="B1952" s="426" t="s">
        <v>2537</v>
      </c>
      <c r="C1952" s="427">
        <v>3673965183070</v>
      </c>
      <c r="D1952" s="427" t="s">
        <v>2568</v>
      </c>
      <c r="E1952" s="428">
        <v>2200</v>
      </c>
      <c r="F1952" s="429">
        <v>44713</v>
      </c>
      <c r="G1952" s="433">
        <v>2022</v>
      </c>
      <c r="H1952" s="432" t="s">
        <v>2539</v>
      </c>
      <c r="I1952" s="426" t="s">
        <v>2540</v>
      </c>
      <c r="J1952" s="426" t="s">
        <v>2540</v>
      </c>
      <c r="K1952" s="426" t="s">
        <v>1243</v>
      </c>
    </row>
    <row r="1953" spans="1:11" ht="30" x14ac:dyDescent="0.2">
      <c r="A1953" s="1">
        <v>20220155</v>
      </c>
      <c r="B1953" s="426" t="s">
        <v>2537</v>
      </c>
      <c r="C1953" s="427">
        <v>3673965183150</v>
      </c>
      <c r="D1953" s="427" t="s">
        <v>2569</v>
      </c>
      <c r="E1953" s="428">
        <v>20</v>
      </c>
      <c r="F1953" s="429">
        <v>44715</v>
      </c>
      <c r="G1953" s="433">
        <v>2022</v>
      </c>
      <c r="H1953" s="432" t="s">
        <v>2539</v>
      </c>
      <c r="I1953" s="426" t="s">
        <v>2540</v>
      </c>
      <c r="J1953" s="426" t="s">
        <v>2540</v>
      </c>
      <c r="K1953" s="426" t="s">
        <v>1243</v>
      </c>
    </row>
    <row r="1954" spans="1:11" ht="30" x14ac:dyDescent="0.2">
      <c r="A1954" s="1">
        <v>20220156</v>
      </c>
      <c r="B1954" s="426" t="s">
        <v>2537</v>
      </c>
      <c r="C1954" s="427">
        <v>3673965183231</v>
      </c>
      <c r="D1954" s="427" t="s">
        <v>2570</v>
      </c>
      <c r="E1954" s="428">
        <v>1720</v>
      </c>
      <c r="F1954" s="429">
        <v>44713</v>
      </c>
      <c r="G1954" s="433">
        <v>2022</v>
      </c>
      <c r="H1954" s="432" t="s">
        <v>2539</v>
      </c>
      <c r="I1954" s="426" t="s">
        <v>2540</v>
      </c>
      <c r="J1954" s="426" t="s">
        <v>2540</v>
      </c>
      <c r="K1954" s="426" t="s">
        <v>1243</v>
      </c>
    </row>
    <row r="1955" spans="1:11" ht="30" x14ac:dyDescent="0.2">
      <c r="A1955" s="1">
        <v>20220157</v>
      </c>
      <c r="B1955" s="426" t="s">
        <v>2537</v>
      </c>
      <c r="C1955" s="427">
        <v>3673965183312</v>
      </c>
      <c r="D1955" s="427" t="s">
        <v>2571</v>
      </c>
      <c r="E1955" s="428">
        <v>1310</v>
      </c>
      <c r="F1955" s="429">
        <v>44713</v>
      </c>
      <c r="G1955" s="433">
        <v>2022</v>
      </c>
      <c r="H1955" s="432" t="s">
        <v>2539</v>
      </c>
      <c r="I1955" s="426" t="s">
        <v>2540</v>
      </c>
      <c r="J1955" s="426" t="s">
        <v>2540</v>
      </c>
      <c r="K1955" s="426" t="s">
        <v>1243</v>
      </c>
    </row>
    <row r="1956" spans="1:11" ht="30" x14ac:dyDescent="0.2">
      <c r="A1956" s="1">
        <v>20220158</v>
      </c>
      <c r="B1956" s="426" t="s">
        <v>2537</v>
      </c>
      <c r="C1956" s="427">
        <v>3673965183495</v>
      </c>
      <c r="D1956" s="427" t="s">
        <v>2572</v>
      </c>
      <c r="E1956" s="428">
        <v>4340</v>
      </c>
      <c r="F1956" s="429">
        <v>44715</v>
      </c>
      <c r="G1956" s="433">
        <v>2022</v>
      </c>
      <c r="H1956" s="432" t="s">
        <v>2539</v>
      </c>
      <c r="I1956" s="426" t="s">
        <v>2540</v>
      </c>
      <c r="J1956" s="426" t="s">
        <v>2540</v>
      </c>
      <c r="K1956" s="426" t="s">
        <v>1243</v>
      </c>
    </row>
    <row r="1957" spans="1:11" ht="30" x14ac:dyDescent="0.2">
      <c r="A1957" s="1">
        <v>20220159</v>
      </c>
      <c r="B1957" s="426" t="s">
        <v>2537</v>
      </c>
      <c r="C1957" s="427">
        <v>3673965183568</v>
      </c>
      <c r="D1957" s="427" t="s">
        <v>2573</v>
      </c>
      <c r="E1957" s="428">
        <v>3250</v>
      </c>
      <c r="F1957" s="429">
        <v>44713</v>
      </c>
      <c r="G1957" s="433">
        <v>2022</v>
      </c>
      <c r="H1957" s="432" t="s">
        <v>2539</v>
      </c>
      <c r="I1957" s="426" t="s">
        <v>2540</v>
      </c>
      <c r="J1957" s="426" t="s">
        <v>2540</v>
      </c>
      <c r="K1957" s="426" t="s">
        <v>1243</v>
      </c>
    </row>
    <row r="1958" spans="1:11" ht="30" x14ac:dyDescent="0.2">
      <c r="A1958" s="1">
        <v>20220160</v>
      </c>
      <c r="B1958" s="426" t="s">
        <v>2537</v>
      </c>
      <c r="C1958" s="427">
        <v>3673965183649</v>
      </c>
      <c r="D1958" s="427" t="s">
        <v>2574</v>
      </c>
      <c r="E1958" s="428">
        <v>1380</v>
      </c>
      <c r="F1958" s="429">
        <v>44715</v>
      </c>
      <c r="G1958" s="433">
        <v>2022</v>
      </c>
      <c r="H1958" s="432" t="s">
        <v>2539</v>
      </c>
      <c r="I1958" s="426" t="s">
        <v>2540</v>
      </c>
      <c r="J1958" s="426" t="s">
        <v>2540</v>
      </c>
      <c r="K1958" s="426" t="s">
        <v>1243</v>
      </c>
    </row>
    <row r="1959" spans="1:11" ht="30" x14ac:dyDescent="0.2">
      <c r="A1959" s="1">
        <v>20220161</v>
      </c>
      <c r="B1959" s="426" t="s">
        <v>2537</v>
      </c>
      <c r="C1959" s="427">
        <v>3673965183720</v>
      </c>
      <c r="D1959" s="427" t="s">
        <v>2575</v>
      </c>
      <c r="E1959" s="428">
        <v>780</v>
      </c>
      <c r="F1959" s="429">
        <v>44713</v>
      </c>
      <c r="G1959" s="433">
        <v>2022</v>
      </c>
      <c r="H1959" s="432" t="s">
        <v>2539</v>
      </c>
      <c r="I1959" s="426" t="s">
        <v>2540</v>
      </c>
      <c r="J1959" s="426" t="s">
        <v>2540</v>
      </c>
      <c r="K1959" s="426" t="s">
        <v>1243</v>
      </c>
    </row>
    <row r="1960" spans="1:11" ht="30" x14ac:dyDescent="0.2">
      <c r="A1960" s="1">
        <v>20220162</v>
      </c>
      <c r="B1960" s="426" t="s">
        <v>2537</v>
      </c>
      <c r="C1960" s="427">
        <v>3673965183800</v>
      </c>
      <c r="D1960" s="427" t="s">
        <v>2576</v>
      </c>
      <c r="E1960" s="428">
        <v>1000</v>
      </c>
      <c r="F1960" s="429">
        <v>44713</v>
      </c>
      <c r="G1960" s="433">
        <v>2022</v>
      </c>
      <c r="H1960" s="432" t="s">
        <v>2539</v>
      </c>
      <c r="I1960" s="426" t="s">
        <v>2540</v>
      </c>
      <c r="J1960" s="426" t="s">
        <v>2540</v>
      </c>
      <c r="K1960" s="426" t="s">
        <v>1243</v>
      </c>
    </row>
    <row r="1961" spans="1:11" ht="30" x14ac:dyDescent="0.2">
      <c r="A1961" s="1">
        <v>20220163</v>
      </c>
      <c r="B1961" s="426" t="s">
        <v>2537</v>
      </c>
      <c r="C1961" s="427">
        <v>3673965183983</v>
      </c>
      <c r="D1961" s="427" t="s">
        <v>2577</v>
      </c>
      <c r="E1961" s="428">
        <v>1550</v>
      </c>
      <c r="F1961" s="429">
        <v>44718</v>
      </c>
      <c r="G1961" s="433">
        <v>2022</v>
      </c>
      <c r="H1961" s="432" t="s">
        <v>2539</v>
      </c>
      <c r="I1961" s="426" t="s">
        <v>2540</v>
      </c>
      <c r="J1961" s="426" t="s">
        <v>2540</v>
      </c>
      <c r="K1961" s="426" t="s">
        <v>1243</v>
      </c>
    </row>
    <row r="1962" spans="1:11" ht="30" x14ac:dyDescent="0.2">
      <c r="A1962" s="1">
        <v>20220164</v>
      </c>
      <c r="B1962" s="426" t="s">
        <v>2537</v>
      </c>
      <c r="C1962" s="427">
        <v>3673965184068</v>
      </c>
      <c r="D1962" s="427" t="s">
        <v>2578</v>
      </c>
      <c r="E1962" s="428">
        <v>2150</v>
      </c>
      <c r="F1962" s="429">
        <v>44713</v>
      </c>
      <c r="G1962" s="433">
        <v>2022</v>
      </c>
      <c r="H1962" s="432" t="s">
        <v>2539</v>
      </c>
      <c r="I1962" s="426" t="s">
        <v>2540</v>
      </c>
      <c r="J1962" s="426" t="s">
        <v>2540</v>
      </c>
      <c r="K1962" s="426" t="s">
        <v>1243</v>
      </c>
    </row>
    <row r="1963" spans="1:11" ht="30" x14ac:dyDescent="0.2">
      <c r="A1963" s="1">
        <v>20220165</v>
      </c>
      <c r="B1963" s="426" t="s">
        <v>2537</v>
      </c>
      <c r="C1963" s="427">
        <v>3673965184149</v>
      </c>
      <c r="D1963" s="427" t="s">
        <v>2579</v>
      </c>
      <c r="E1963" s="428">
        <v>925</v>
      </c>
      <c r="F1963" s="429">
        <v>44718</v>
      </c>
      <c r="G1963" s="433">
        <v>2022</v>
      </c>
      <c r="H1963" s="432" t="s">
        <v>2539</v>
      </c>
      <c r="I1963" s="426" t="s">
        <v>2540</v>
      </c>
      <c r="J1963" s="426" t="s">
        <v>2540</v>
      </c>
      <c r="K1963" s="426" t="s">
        <v>1243</v>
      </c>
    </row>
    <row r="1964" spans="1:11" ht="30" x14ac:dyDescent="0.2">
      <c r="A1964" s="1">
        <v>20220166</v>
      </c>
      <c r="B1964" s="426" t="s">
        <v>2537</v>
      </c>
      <c r="C1964" s="427">
        <v>3673965184220</v>
      </c>
      <c r="D1964" s="427" t="s">
        <v>2580</v>
      </c>
      <c r="E1964" s="428">
        <v>3120</v>
      </c>
      <c r="F1964" s="429">
        <v>44718</v>
      </c>
      <c r="G1964" s="433">
        <v>2022</v>
      </c>
      <c r="H1964" s="432" t="s">
        <v>2539</v>
      </c>
      <c r="I1964" s="426" t="s">
        <v>2540</v>
      </c>
      <c r="J1964" s="426" t="s">
        <v>2540</v>
      </c>
      <c r="K1964" s="426" t="s">
        <v>1243</v>
      </c>
    </row>
    <row r="1965" spans="1:11" ht="30" x14ac:dyDescent="0.2">
      <c r="A1965" s="1">
        <v>20220167</v>
      </c>
      <c r="B1965" s="426" t="s">
        <v>2537</v>
      </c>
      <c r="C1965" s="427">
        <v>3673965184300</v>
      </c>
      <c r="D1965" s="427" t="s">
        <v>2581</v>
      </c>
      <c r="E1965" s="428">
        <v>2140</v>
      </c>
      <c r="F1965" s="429">
        <v>44713</v>
      </c>
      <c r="G1965" s="433">
        <v>2022</v>
      </c>
      <c r="H1965" s="432" t="s">
        <v>2539</v>
      </c>
      <c r="I1965" s="426" t="s">
        <v>2540</v>
      </c>
      <c r="J1965" s="426" t="s">
        <v>2540</v>
      </c>
      <c r="K1965" s="426" t="s">
        <v>1243</v>
      </c>
    </row>
    <row r="1966" spans="1:11" ht="30" x14ac:dyDescent="0.2">
      <c r="A1966" s="1">
        <v>20220168</v>
      </c>
      <c r="B1966" s="426" t="s">
        <v>2537</v>
      </c>
      <c r="C1966" s="427">
        <v>3673965184483</v>
      </c>
      <c r="D1966" s="427" t="s">
        <v>2582</v>
      </c>
      <c r="E1966" s="428">
        <v>2600</v>
      </c>
      <c r="F1966" s="429">
        <v>44718</v>
      </c>
      <c r="G1966" s="433">
        <v>2022</v>
      </c>
      <c r="H1966" s="432" t="s">
        <v>2539</v>
      </c>
      <c r="I1966" s="426" t="s">
        <v>2540</v>
      </c>
      <c r="J1966" s="426" t="s">
        <v>2540</v>
      </c>
      <c r="K1966" s="426" t="s">
        <v>1243</v>
      </c>
    </row>
    <row r="1967" spans="1:11" ht="30" x14ac:dyDescent="0.2">
      <c r="A1967" s="1">
        <v>20220169</v>
      </c>
      <c r="B1967" s="426" t="s">
        <v>2537</v>
      </c>
      <c r="C1967" s="427">
        <v>3673965184556</v>
      </c>
      <c r="D1967" s="427" t="s">
        <v>2583</v>
      </c>
      <c r="E1967" s="428">
        <v>2600</v>
      </c>
      <c r="F1967" s="429">
        <v>44713</v>
      </c>
      <c r="G1967" s="433">
        <v>2022</v>
      </c>
      <c r="H1967" s="432" t="s">
        <v>2539</v>
      </c>
      <c r="I1967" s="426" t="s">
        <v>2540</v>
      </c>
      <c r="J1967" s="426" t="s">
        <v>2540</v>
      </c>
      <c r="K1967" s="426" t="s">
        <v>1243</v>
      </c>
    </row>
    <row r="1968" spans="1:11" ht="30" x14ac:dyDescent="0.2">
      <c r="A1968" s="1">
        <v>20220170</v>
      </c>
      <c r="B1968" s="426" t="s">
        <v>2537</v>
      </c>
      <c r="C1968" s="427">
        <v>3673965184637</v>
      </c>
      <c r="D1968" s="427" t="s">
        <v>2584</v>
      </c>
      <c r="E1968" s="428">
        <v>2920</v>
      </c>
      <c r="F1968" s="429">
        <v>44718</v>
      </c>
      <c r="G1968" s="433">
        <v>2022</v>
      </c>
      <c r="H1968" s="432" t="s">
        <v>2539</v>
      </c>
      <c r="I1968" s="426" t="s">
        <v>2540</v>
      </c>
      <c r="J1968" s="426" t="s">
        <v>2540</v>
      </c>
      <c r="K1968" s="426" t="s">
        <v>1243</v>
      </c>
    </row>
    <row r="1969" spans="1:11" ht="30" x14ac:dyDescent="0.2">
      <c r="A1969" s="1">
        <v>20220171</v>
      </c>
      <c r="B1969" s="426" t="s">
        <v>2537</v>
      </c>
      <c r="C1969" s="427">
        <v>3673965184718</v>
      </c>
      <c r="D1969" s="427" t="s">
        <v>2585</v>
      </c>
      <c r="E1969" s="428">
        <v>2390</v>
      </c>
      <c r="F1969" s="429">
        <v>44718</v>
      </c>
      <c r="G1969" s="433">
        <v>2022</v>
      </c>
      <c r="H1969" s="432" t="s">
        <v>2539</v>
      </c>
      <c r="I1969" s="426" t="s">
        <v>2540</v>
      </c>
      <c r="J1969" s="426" t="s">
        <v>2540</v>
      </c>
      <c r="K1969" s="426" t="s">
        <v>1243</v>
      </c>
    </row>
    <row r="1970" spans="1:11" ht="30" x14ac:dyDescent="0.2">
      <c r="A1970" s="1">
        <v>20220172</v>
      </c>
      <c r="B1970" s="426" t="s">
        <v>2537</v>
      </c>
      <c r="C1970" s="427">
        <v>3673965184890</v>
      </c>
      <c r="D1970" s="427" t="s">
        <v>2586</v>
      </c>
      <c r="E1970" s="428">
        <v>2480</v>
      </c>
      <c r="F1970" s="429">
        <v>44718</v>
      </c>
      <c r="G1970" s="433">
        <v>2022</v>
      </c>
      <c r="H1970" s="432" t="s">
        <v>2539</v>
      </c>
      <c r="I1970" s="426" t="s">
        <v>2540</v>
      </c>
      <c r="J1970" s="426" t="s">
        <v>2540</v>
      </c>
      <c r="K1970" s="426" t="s">
        <v>1243</v>
      </c>
    </row>
    <row r="1971" spans="1:11" ht="30" x14ac:dyDescent="0.2">
      <c r="A1971" s="1">
        <v>20220173</v>
      </c>
      <c r="B1971" s="426" t="s">
        <v>2537</v>
      </c>
      <c r="C1971" s="427">
        <v>3673965184971</v>
      </c>
      <c r="D1971" s="427" t="s">
        <v>2587</v>
      </c>
      <c r="E1971" s="428">
        <v>1420</v>
      </c>
      <c r="F1971" s="429">
        <v>44718</v>
      </c>
      <c r="G1971" s="433">
        <v>2022</v>
      </c>
      <c r="H1971" s="432" t="s">
        <v>2539</v>
      </c>
      <c r="I1971" s="426" t="s">
        <v>2540</v>
      </c>
      <c r="J1971" s="426" t="s">
        <v>2540</v>
      </c>
      <c r="K1971" s="426" t="s">
        <v>1243</v>
      </c>
    </row>
    <row r="1972" spans="1:11" ht="30" x14ac:dyDescent="0.2">
      <c r="A1972" s="1">
        <v>20220174</v>
      </c>
      <c r="B1972" s="426" t="s">
        <v>2537</v>
      </c>
      <c r="C1972" s="427">
        <v>3673965185056</v>
      </c>
      <c r="D1972" s="427" t="s">
        <v>2588</v>
      </c>
      <c r="E1972" s="428">
        <v>1300</v>
      </c>
      <c r="F1972" s="429">
        <v>44718</v>
      </c>
      <c r="G1972" s="433">
        <v>2022</v>
      </c>
      <c r="H1972" s="432" t="s">
        <v>2539</v>
      </c>
      <c r="I1972" s="426" t="s">
        <v>2540</v>
      </c>
      <c r="J1972" s="426" t="s">
        <v>2540</v>
      </c>
      <c r="K1972" s="426" t="s">
        <v>1243</v>
      </c>
    </row>
    <row r="1973" spans="1:11" ht="30" x14ac:dyDescent="0.2">
      <c r="A1973" s="1">
        <v>20220175</v>
      </c>
      <c r="B1973" s="426" t="s">
        <v>2537</v>
      </c>
      <c r="C1973" s="427">
        <v>3673965185137</v>
      </c>
      <c r="D1973" s="427" t="s">
        <v>2589</v>
      </c>
      <c r="E1973" s="428">
        <v>1000</v>
      </c>
      <c r="F1973" s="429">
        <v>44715</v>
      </c>
      <c r="G1973" s="433">
        <v>2022</v>
      </c>
      <c r="H1973" s="432" t="s">
        <v>2539</v>
      </c>
      <c r="I1973" s="426" t="s">
        <v>2540</v>
      </c>
      <c r="J1973" s="426" t="s">
        <v>2540</v>
      </c>
      <c r="K1973" s="426" t="s">
        <v>1243</v>
      </c>
    </row>
    <row r="1974" spans="1:11" ht="30" x14ac:dyDescent="0.2">
      <c r="A1974" s="1">
        <v>20220176</v>
      </c>
      <c r="B1974" s="426" t="s">
        <v>2537</v>
      </c>
      <c r="C1974" s="427">
        <v>3673965185218</v>
      </c>
      <c r="D1974" s="427" t="s">
        <v>2590</v>
      </c>
      <c r="E1974" s="428">
        <v>1550</v>
      </c>
      <c r="F1974" s="429">
        <v>44713</v>
      </c>
      <c r="G1974" s="433">
        <v>2022</v>
      </c>
      <c r="H1974" s="432" t="s">
        <v>2539</v>
      </c>
      <c r="I1974" s="426" t="s">
        <v>2540</v>
      </c>
      <c r="J1974" s="426" t="s">
        <v>2540</v>
      </c>
      <c r="K1974" s="426" t="s">
        <v>1243</v>
      </c>
    </row>
    <row r="1975" spans="1:11" ht="30" x14ac:dyDescent="0.2">
      <c r="A1975" s="1">
        <v>20220177</v>
      </c>
      <c r="B1975" s="426" t="s">
        <v>2537</v>
      </c>
      <c r="C1975" s="427">
        <v>3673965185390</v>
      </c>
      <c r="D1975" s="427" t="s">
        <v>2591</v>
      </c>
      <c r="E1975" s="428">
        <v>80</v>
      </c>
      <c r="F1975" s="429">
        <v>44715</v>
      </c>
      <c r="G1975" s="433">
        <v>2022</v>
      </c>
      <c r="H1975" s="432" t="s">
        <v>2539</v>
      </c>
      <c r="I1975" s="426" t="s">
        <v>2540</v>
      </c>
      <c r="J1975" s="426" t="s">
        <v>2540</v>
      </c>
      <c r="K1975" s="426" t="s">
        <v>1243</v>
      </c>
    </row>
    <row r="1976" spans="1:11" ht="30" x14ac:dyDescent="0.2">
      <c r="A1976" s="1">
        <v>20220178</v>
      </c>
      <c r="B1976" s="426" t="s">
        <v>2537</v>
      </c>
      <c r="C1976" s="427">
        <v>3673965185471</v>
      </c>
      <c r="D1976" s="427" t="s">
        <v>2592</v>
      </c>
      <c r="E1976" s="428">
        <v>2200</v>
      </c>
      <c r="F1976" s="429">
        <v>44715</v>
      </c>
      <c r="G1976" s="433">
        <v>2022</v>
      </c>
      <c r="H1976" s="432" t="s">
        <v>2539</v>
      </c>
      <c r="I1976" s="426" t="s">
        <v>2540</v>
      </c>
      <c r="J1976" s="426" t="s">
        <v>2540</v>
      </c>
      <c r="K1976" s="426" t="s">
        <v>1243</v>
      </c>
    </row>
    <row r="1977" spans="1:11" ht="30" x14ac:dyDescent="0.2">
      <c r="A1977" s="1">
        <v>20220179</v>
      </c>
      <c r="B1977" s="426" t="s">
        <v>2537</v>
      </c>
      <c r="C1977" s="427">
        <v>3673965185544</v>
      </c>
      <c r="D1977" s="427" t="s">
        <v>2593</v>
      </c>
      <c r="E1977" s="428">
        <v>70</v>
      </c>
      <c r="F1977" s="429">
        <v>44715</v>
      </c>
      <c r="G1977" s="433">
        <v>2022</v>
      </c>
      <c r="H1977" s="432" t="s">
        <v>2539</v>
      </c>
      <c r="I1977" s="426" t="s">
        <v>2540</v>
      </c>
      <c r="J1977" s="426" t="s">
        <v>2540</v>
      </c>
      <c r="K1977" s="426" t="s">
        <v>1243</v>
      </c>
    </row>
    <row r="1978" spans="1:11" ht="30" x14ac:dyDescent="0.2">
      <c r="A1978" s="1">
        <v>20220180</v>
      </c>
      <c r="B1978" s="426" t="s">
        <v>2537</v>
      </c>
      <c r="C1978" s="427">
        <v>3673965185625</v>
      </c>
      <c r="D1978" s="427" t="s">
        <v>2594</v>
      </c>
      <c r="E1978" s="428">
        <v>180</v>
      </c>
      <c r="F1978" s="429">
        <v>44718</v>
      </c>
      <c r="G1978" s="433">
        <v>2022</v>
      </c>
      <c r="H1978" s="432" t="s">
        <v>2539</v>
      </c>
      <c r="I1978" s="426" t="s">
        <v>2540</v>
      </c>
      <c r="J1978" s="426" t="s">
        <v>2540</v>
      </c>
      <c r="K1978" s="426" t="s">
        <v>1243</v>
      </c>
    </row>
    <row r="1979" spans="1:11" ht="30" x14ac:dyDescent="0.2">
      <c r="A1979" s="1">
        <v>20220181</v>
      </c>
      <c r="B1979" s="426" t="s">
        <v>2537</v>
      </c>
      <c r="C1979" s="427">
        <v>3673965185706</v>
      </c>
      <c r="D1979" s="427" t="s">
        <v>2595</v>
      </c>
      <c r="E1979" s="428">
        <v>500</v>
      </c>
      <c r="F1979" s="429">
        <v>44713</v>
      </c>
      <c r="G1979" s="433">
        <v>2022</v>
      </c>
      <c r="H1979" s="432" t="s">
        <v>2539</v>
      </c>
      <c r="I1979" s="426" t="s">
        <v>2540</v>
      </c>
      <c r="J1979" s="426" t="s">
        <v>2540</v>
      </c>
      <c r="K1979" s="426" t="s">
        <v>1243</v>
      </c>
    </row>
    <row r="1980" spans="1:11" ht="30" x14ac:dyDescent="0.2">
      <c r="A1980" s="1">
        <v>20220182</v>
      </c>
      <c r="B1980" s="426" t="s">
        <v>2537</v>
      </c>
      <c r="C1980" s="427">
        <v>3673965185889</v>
      </c>
      <c r="D1980" s="427" t="s">
        <v>2596</v>
      </c>
      <c r="E1980" s="428">
        <v>800</v>
      </c>
      <c r="F1980" s="429">
        <v>44718</v>
      </c>
      <c r="G1980" s="433">
        <v>2022</v>
      </c>
      <c r="H1980" s="432" t="s">
        <v>2539</v>
      </c>
      <c r="I1980" s="426" t="s">
        <v>2540</v>
      </c>
      <c r="J1980" s="426" t="s">
        <v>2540</v>
      </c>
      <c r="K1980" s="426" t="s">
        <v>1243</v>
      </c>
    </row>
    <row r="1981" spans="1:11" ht="30" x14ac:dyDescent="0.2">
      <c r="A1981" s="1">
        <v>20220183</v>
      </c>
      <c r="B1981" s="426" t="s">
        <v>2537</v>
      </c>
      <c r="C1981" s="427">
        <v>3673965185960</v>
      </c>
      <c r="D1981" s="427" t="s">
        <v>2597</v>
      </c>
      <c r="E1981" s="428">
        <v>220</v>
      </c>
      <c r="F1981" s="429">
        <v>44718</v>
      </c>
      <c r="G1981" s="433">
        <v>2022</v>
      </c>
      <c r="H1981" s="432" t="s">
        <v>2539</v>
      </c>
      <c r="I1981" s="426" t="s">
        <v>2540</v>
      </c>
      <c r="J1981" s="426" t="s">
        <v>2540</v>
      </c>
      <c r="K1981" s="426" t="s">
        <v>1243</v>
      </c>
    </row>
    <row r="1982" spans="1:11" ht="30" x14ac:dyDescent="0.2">
      <c r="A1982" s="1">
        <v>20220184</v>
      </c>
      <c r="B1982" s="426" t="s">
        <v>2537</v>
      </c>
      <c r="C1982" s="427">
        <v>3673965186044</v>
      </c>
      <c r="D1982" s="427" t="s">
        <v>2598</v>
      </c>
      <c r="E1982" s="428">
        <v>950</v>
      </c>
      <c r="F1982" s="429">
        <v>44718</v>
      </c>
      <c r="G1982" s="433">
        <v>2022</v>
      </c>
      <c r="H1982" s="432" t="s">
        <v>2539</v>
      </c>
      <c r="I1982" s="426" t="s">
        <v>2540</v>
      </c>
      <c r="J1982" s="426" t="s">
        <v>2540</v>
      </c>
      <c r="K1982" s="426" t="s">
        <v>1243</v>
      </c>
    </row>
    <row r="1983" spans="1:11" ht="30" x14ac:dyDescent="0.2">
      <c r="A1983" s="1">
        <v>20220185</v>
      </c>
      <c r="B1983" s="426" t="s">
        <v>2537</v>
      </c>
      <c r="C1983" s="427">
        <v>3673965186125</v>
      </c>
      <c r="D1983" s="427" t="s">
        <v>2599</v>
      </c>
      <c r="E1983" s="428">
        <v>890</v>
      </c>
      <c r="F1983" s="429">
        <v>44718</v>
      </c>
      <c r="G1983" s="433">
        <v>2022</v>
      </c>
      <c r="H1983" s="432" t="s">
        <v>2539</v>
      </c>
      <c r="I1983" s="426" t="s">
        <v>2540</v>
      </c>
      <c r="J1983" s="426" t="s">
        <v>2540</v>
      </c>
      <c r="K1983" s="426" t="s">
        <v>1243</v>
      </c>
    </row>
    <row r="1984" spans="1:11" ht="30" x14ac:dyDescent="0.2">
      <c r="A1984" s="1">
        <v>20220186</v>
      </c>
      <c r="B1984" s="426" t="s">
        <v>2537</v>
      </c>
      <c r="C1984" s="427">
        <v>3673965186206</v>
      </c>
      <c r="D1984" s="427" t="s">
        <v>2600</v>
      </c>
      <c r="E1984" s="428">
        <v>175</v>
      </c>
      <c r="F1984" s="429">
        <v>44713</v>
      </c>
      <c r="G1984" s="433">
        <v>2022</v>
      </c>
      <c r="H1984" s="432" t="s">
        <v>2539</v>
      </c>
      <c r="I1984" s="426" t="s">
        <v>2540</v>
      </c>
      <c r="J1984" s="426" t="s">
        <v>2540</v>
      </c>
      <c r="K1984" s="426" t="s">
        <v>1243</v>
      </c>
    </row>
    <row r="1985" spans="1:11" ht="30" x14ac:dyDescent="0.2">
      <c r="A1985" s="1">
        <v>20220187</v>
      </c>
      <c r="B1985" s="426" t="s">
        <v>2537</v>
      </c>
      <c r="C1985" s="427">
        <v>3673965186389</v>
      </c>
      <c r="D1985" s="427" t="s">
        <v>2601</v>
      </c>
      <c r="E1985" s="428">
        <v>2000</v>
      </c>
      <c r="F1985" s="429">
        <v>44718</v>
      </c>
      <c r="G1985" s="433">
        <v>2022</v>
      </c>
      <c r="H1985" s="432" t="s">
        <v>2539</v>
      </c>
      <c r="I1985" s="426" t="s">
        <v>2540</v>
      </c>
      <c r="J1985" s="426" t="s">
        <v>2540</v>
      </c>
      <c r="K1985" s="426" t="s">
        <v>1243</v>
      </c>
    </row>
    <row r="1986" spans="1:11" ht="30" x14ac:dyDescent="0.2">
      <c r="A1986" s="1">
        <v>20220188</v>
      </c>
      <c r="B1986" s="426" t="s">
        <v>2537</v>
      </c>
      <c r="C1986" s="427">
        <v>3673965186460</v>
      </c>
      <c r="D1986" s="427" t="s">
        <v>2602</v>
      </c>
      <c r="E1986" s="428">
        <v>1590</v>
      </c>
      <c r="F1986" s="429">
        <v>44718</v>
      </c>
      <c r="G1986" s="433">
        <v>2022</v>
      </c>
      <c r="H1986" s="432" t="s">
        <v>2539</v>
      </c>
      <c r="I1986" s="426" t="s">
        <v>2540</v>
      </c>
      <c r="J1986" s="426" t="s">
        <v>2540</v>
      </c>
      <c r="K1986" s="426" t="s">
        <v>1243</v>
      </c>
    </row>
    <row r="1987" spans="1:11" ht="30" x14ac:dyDescent="0.2">
      <c r="A1987" s="1">
        <v>20220189</v>
      </c>
      <c r="B1987" s="426" t="s">
        <v>2537</v>
      </c>
      <c r="C1987" s="427">
        <v>3673965186532</v>
      </c>
      <c r="D1987" s="427" t="s">
        <v>2603</v>
      </c>
      <c r="E1987" s="428">
        <v>890</v>
      </c>
      <c r="F1987" s="429">
        <v>44718</v>
      </c>
      <c r="G1987" s="433">
        <v>2022</v>
      </c>
      <c r="H1987" s="432" t="s">
        <v>2539</v>
      </c>
      <c r="I1987" s="426" t="s">
        <v>2540</v>
      </c>
      <c r="J1987" s="426" t="s">
        <v>2540</v>
      </c>
      <c r="K1987" s="426" t="s">
        <v>1243</v>
      </c>
    </row>
    <row r="1988" spans="1:11" ht="30" x14ac:dyDescent="0.2">
      <c r="A1988" s="1">
        <v>20220190</v>
      </c>
      <c r="B1988" s="426" t="s">
        <v>2537</v>
      </c>
      <c r="C1988" s="427">
        <v>3673965186613</v>
      </c>
      <c r="D1988" s="427" t="s">
        <v>2604</v>
      </c>
      <c r="E1988" s="428">
        <v>160</v>
      </c>
      <c r="F1988" s="429">
        <v>44718</v>
      </c>
      <c r="G1988" s="433">
        <v>2022</v>
      </c>
      <c r="H1988" s="432" t="s">
        <v>2539</v>
      </c>
      <c r="I1988" s="426" t="s">
        <v>2540</v>
      </c>
      <c r="J1988" s="426" t="s">
        <v>2540</v>
      </c>
      <c r="K1988" s="426" t="s">
        <v>1243</v>
      </c>
    </row>
    <row r="1989" spans="1:11" ht="30" x14ac:dyDescent="0.2">
      <c r="A1989" s="1">
        <v>20220191</v>
      </c>
      <c r="B1989" s="426" t="s">
        <v>2537</v>
      </c>
      <c r="C1989" s="427">
        <v>3673965186877</v>
      </c>
      <c r="D1989" s="427" t="s">
        <v>2605</v>
      </c>
      <c r="E1989" s="428">
        <v>1000</v>
      </c>
      <c r="F1989" s="429">
        <v>44713</v>
      </c>
      <c r="G1989" s="433">
        <v>2022</v>
      </c>
      <c r="H1989" s="432" t="s">
        <v>2539</v>
      </c>
      <c r="I1989" s="426" t="s">
        <v>2540</v>
      </c>
      <c r="J1989" s="426" t="s">
        <v>2540</v>
      </c>
      <c r="K1989" s="426" t="s">
        <v>1243</v>
      </c>
    </row>
    <row r="1990" spans="1:11" ht="30" x14ac:dyDescent="0.2">
      <c r="A1990" s="1">
        <v>20220192</v>
      </c>
      <c r="B1990" s="426" t="s">
        <v>2537</v>
      </c>
      <c r="C1990" s="427">
        <v>3673965186958</v>
      </c>
      <c r="D1990" s="427" t="s">
        <v>2606</v>
      </c>
      <c r="E1990" s="428">
        <v>65</v>
      </c>
      <c r="F1990" s="429">
        <v>44718</v>
      </c>
      <c r="G1990" s="433">
        <v>2022</v>
      </c>
      <c r="H1990" s="432" t="s">
        <v>2539</v>
      </c>
      <c r="I1990" s="426" t="s">
        <v>2540</v>
      </c>
      <c r="J1990" s="426" t="s">
        <v>2540</v>
      </c>
      <c r="K1990" s="426" t="s">
        <v>1243</v>
      </c>
    </row>
    <row r="1991" spans="1:11" ht="30" x14ac:dyDescent="0.2">
      <c r="A1991" s="1">
        <v>20220193</v>
      </c>
      <c r="B1991" s="426" t="s">
        <v>2537</v>
      </c>
      <c r="C1991" s="427">
        <v>3673965187032</v>
      </c>
      <c r="D1991" s="427" t="s">
        <v>2607</v>
      </c>
      <c r="E1991" s="428">
        <v>980</v>
      </c>
      <c r="F1991" s="429">
        <v>44718</v>
      </c>
      <c r="G1991" s="433">
        <v>2022</v>
      </c>
      <c r="H1991" s="432" t="s">
        <v>2539</v>
      </c>
      <c r="I1991" s="426" t="s">
        <v>2540</v>
      </c>
      <c r="J1991" s="426" t="s">
        <v>2540</v>
      </c>
      <c r="K1991" s="426" t="s">
        <v>1243</v>
      </c>
    </row>
    <row r="1992" spans="1:11" ht="30" x14ac:dyDescent="0.2">
      <c r="A1992" s="1">
        <v>20220194</v>
      </c>
      <c r="B1992" s="426" t="s">
        <v>2537</v>
      </c>
      <c r="C1992" s="427">
        <v>3673965187296</v>
      </c>
      <c r="D1992" s="427" t="s">
        <v>2608</v>
      </c>
      <c r="E1992" s="428">
        <v>2400</v>
      </c>
      <c r="F1992" s="429">
        <v>44718</v>
      </c>
      <c r="G1992" s="433">
        <v>2022</v>
      </c>
      <c r="H1992" s="432" t="s">
        <v>2539</v>
      </c>
      <c r="I1992" s="426" t="s">
        <v>2540</v>
      </c>
      <c r="J1992" s="426" t="s">
        <v>2540</v>
      </c>
      <c r="K1992" s="426" t="s">
        <v>1243</v>
      </c>
    </row>
    <row r="1993" spans="1:11" ht="30" x14ac:dyDescent="0.2">
      <c r="A1993" s="1">
        <v>20220195</v>
      </c>
      <c r="B1993" s="426" t="s">
        <v>2177</v>
      </c>
      <c r="C1993" s="427" t="s">
        <v>2178</v>
      </c>
      <c r="D1993" s="427" t="s">
        <v>2179</v>
      </c>
      <c r="E1993" s="428">
        <v>40000</v>
      </c>
      <c r="F1993" s="429">
        <v>44733</v>
      </c>
      <c r="G1993" s="433">
        <v>2022</v>
      </c>
      <c r="H1993" s="432" t="s">
        <v>2519</v>
      </c>
      <c r="I1993" s="426" t="s">
        <v>2520</v>
      </c>
      <c r="J1993" s="426" t="s">
        <v>2520</v>
      </c>
      <c r="K1993" s="426" t="s">
        <v>2041</v>
      </c>
    </row>
    <row r="1994" spans="1:11" ht="30" x14ac:dyDescent="0.2">
      <c r="A1994" s="1">
        <v>20220196</v>
      </c>
      <c r="B1994" s="426" t="s">
        <v>2609</v>
      </c>
      <c r="C1994" s="427" t="s">
        <v>2610</v>
      </c>
      <c r="D1994" s="427" t="s">
        <v>2611</v>
      </c>
      <c r="E1994" s="428">
        <v>244399.59</v>
      </c>
      <c r="F1994" s="429">
        <v>44722</v>
      </c>
      <c r="G1994" s="433">
        <v>2022</v>
      </c>
      <c r="H1994" s="432" t="s">
        <v>2612</v>
      </c>
      <c r="I1994" s="426" t="s">
        <v>2613</v>
      </c>
      <c r="J1994" s="426" t="s">
        <v>2613</v>
      </c>
      <c r="K1994" s="426" t="s">
        <v>1732</v>
      </c>
    </row>
    <row r="1995" spans="1:11" ht="15" x14ac:dyDescent="0.2">
      <c r="A1995" s="1">
        <v>20220197</v>
      </c>
      <c r="B1995" s="426" t="s">
        <v>1776</v>
      </c>
      <c r="C1995" s="427" t="s">
        <v>1777</v>
      </c>
      <c r="D1995" s="427" t="s">
        <v>1778</v>
      </c>
      <c r="E1995" s="428">
        <v>100000</v>
      </c>
      <c r="F1995" s="429">
        <v>44761</v>
      </c>
      <c r="G1995" s="433">
        <v>2022</v>
      </c>
      <c r="H1995" s="432" t="s">
        <v>2612</v>
      </c>
      <c r="I1995" s="426" t="s">
        <v>2613</v>
      </c>
      <c r="J1995" s="426" t="s">
        <v>2613</v>
      </c>
      <c r="K1995" s="426" t="s">
        <v>1732</v>
      </c>
    </row>
    <row r="1996" spans="1:11" ht="15" x14ac:dyDescent="0.2">
      <c r="A1996" s="1">
        <v>20220198</v>
      </c>
      <c r="B1996" s="426" t="s">
        <v>2614</v>
      </c>
      <c r="C1996" s="427">
        <v>18208400068</v>
      </c>
      <c r="D1996" s="427" t="s">
        <v>2615</v>
      </c>
      <c r="E1996" s="428">
        <v>38339.85</v>
      </c>
      <c r="F1996" s="429">
        <v>44725</v>
      </c>
      <c r="G1996" s="433">
        <v>2022</v>
      </c>
      <c r="H1996" s="432" t="s">
        <v>2519</v>
      </c>
      <c r="I1996" s="426" t="s">
        <v>2520</v>
      </c>
      <c r="J1996" s="426" t="s">
        <v>2520</v>
      </c>
      <c r="K1996" s="426" t="s">
        <v>2041</v>
      </c>
    </row>
    <row r="1997" spans="1:11" ht="30" x14ac:dyDescent="0.2">
      <c r="A1997" s="1">
        <v>20220199</v>
      </c>
      <c r="B1997" s="426" t="s">
        <v>2616</v>
      </c>
      <c r="C1997" s="427">
        <v>25097320107</v>
      </c>
      <c r="D1997" s="427" t="s">
        <v>2617</v>
      </c>
      <c r="E1997" s="428">
        <v>324116.5</v>
      </c>
      <c r="F1997" s="429">
        <v>44733</v>
      </c>
      <c r="G1997" s="433">
        <v>2022</v>
      </c>
      <c r="H1997" s="432" t="s">
        <v>2618</v>
      </c>
      <c r="I1997" s="426" t="s">
        <v>2619</v>
      </c>
      <c r="J1997" s="426" t="s">
        <v>2619</v>
      </c>
      <c r="K1997" s="426" t="s">
        <v>2278</v>
      </c>
    </row>
    <row r="1998" spans="1:11" ht="30" x14ac:dyDescent="0.2">
      <c r="A1998" s="1">
        <v>20220201</v>
      </c>
      <c r="B1998" s="426" t="s">
        <v>2616</v>
      </c>
      <c r="C1998" s="427">
        <v>25097320107</v>
      </c>
      <c r="D1998" s="427" t="s">
        <v>2617</v>
      </c>
      <c r="E1998" s="428">
        <v>317487.65000000002</v>
      </c>
      <c r="F1998" s="429">
        <v>44733</v>
      </c>
      <c r="G1998" s="433">
        <v>2022</v>
      </c>
      <c r="H1998" s="432" t="s">
        <v>2620</v>
      </c>
      <c r="I1998" s="426" t="s">
        <v>2621</v>
      </c>
      <c r="J1998" s="426" t="s">
        <v>2621</v>
      </c>
      <c r="K1998" s="426" t="s">
        <v>2278</v>
      </c>
    </row>
    <row r="1999" spans="1:11" ht="15" x14ac:dyDescent="0.2">
      <c r="A1999" s="1">
        <v>20220202</v>
      </c>
      <c r="B1999" s="426" t="s">
        <v>1279</v>
      </c>
      <c r="C1999" s="427" t="s">
        <v>2622</v>
      </c>
      <c r="D1999" s="427" t="s">
        <v>2088</v>
      </c>
      <c r="E1999" s="428">
        <v>14500</v>
      </c>
      <c r="F1999" s="429">
        <v>44725</v>
      </c>
      <c r="G1999" s="433">
        <v>2022</v>
      </c>
      <c r="H1999" s="432" t="s">
        <v>2497</v>
      </c>
      <c r="I1999" s="426" t="s">
        <v>2498</v>
      </c>
      <c r="J1999" s="426" t="s">
        <v>2498</v>
      </c>
      <c r="K1999" s="426" t="s">
        <v>2499</v>
      </c>
    </row>
    <row r="2000" spans="1:11" ht="15" x14ac:dyDescent="0.2">
      <c r="A2000" s="1">
        <v>20220203</v>
      </c>
      <c r="B2000" s="426" t="s">
        <v>1279</v>
      </c>
      <c r="C2000" s="427" t="s">
        <v>2622</v>
      </c>
      <c r="D2000" s="427" t="s">
        <v>2088</v>
      </c>
      <c r="E2000" s="428">
        <v>3500</v>
      </c>
      <c r="F2000" s="429">
        <v>44725</v>
      </c>
      <c r="G2000" s="433">
        <v>2022</v>
      </c>
      <c r="H2000" s="432" t="s">
        <v>2500</v>
      </c>
      <c r="I2000" s="426" t="s">
        <v>2501</v>
      </c>
      <c r="J2000" s="426" t="s">
        <v>2501</v>
      </c>
      <c r="K2000" s="426" t="s">
        <v>2499</v>
      </c>
    </row>
    <row r="2001" spans="1:11" ht="15" x14ac:dyDescent="0.2">
      <c r="A2001" s="1">
        <v>20220204</v>
      </c>
      <c r="B2001" s="426" t="s">
        <v>2518</v>
      </c>
      <c r="C2001" s="427" t="s">
        <v>2063</v>
      </c>
      <c r="D2001" s="427" t="s">
        <v>2064</v>
      </c>
      <c r="E2001" s="428">
        <v>70000</v>
      </c>
      <c r="F2001" s="429">
        <v>44753</v>
      </c>
      <c r="G2001" s="433">
        <v>2022</v>
      </c>
      <c r="H2001" s="432" t="s">
        <v>2519</v>
      </c>
      <c r="I2001" s="426" t="s">
        <v>2520</v>
      </c>
      <c r="J2001" s="426" t="s">
        <v>2520</v>
      </c>
      <c r="K2001" s="426" t="s">
        <v>2041</v>
      </c>
    </row>
    <row r="2002" spans="1:11" ht="15" x14ac:dyDescent="0.2">
      <c r="A2002" s="1">
        <v>20220205</v>
      </c>
      <c r="B2002" s="426" t="s">
        <v>2623</v>
      </c>
      <c r="C2002" s="427">
        <v>6728289750006</v>
      </c>
      <c r="D2002" s="427" t="s">
        <v>2624</v>
      </c>
      <c r="E2002" s="428">
        <v>84406.54</v>
      </c>
      <c r="F2002" s="429">
        <v>44722</v>
      </c>
      <c r="G2002" s="433">
        <v>2022</v>
      </c>
      <c r="H2002" s="432" t="s">
        <v>2534</v>
      </c>
      <c r="I2002" s="426" t="s">
        <v>2535</v>
      </c>
      <c r="J2002" s="426" t="s">
        <v>2535</v>
      </c>
      <c r="K2002" s="426" t="s">
        <v>2536</v>
      </c>
    </row>
    <row r="2003" spans="1:11" ht="15" x14ac:dyDescent="0.2">
      <c r="A2003" s="1">
        <v>20220207</v>
      </c>
      <c r="B2003" s="426" t="s">
        <v>1058</v>
      </c>
      <c r="C2003" s="427">
        <v>623221360087</v>
      </c>
      <c r="D2003" s="427" t="s">
        <v>40</v>
      </c>
      <c r="E2003" s="428">
        <v>102705.48</v>
      </c>
      <c r="F2003" s="429">
        <v>44727</v>
      </c>
      <c r="G2003" s="433">
        <v>2022</v>
      </c>
      <c r="H2003" s="432" t="s">
        <v>2374</v>
      </c>
      <c r="I2003" s="426" t="s">
        <v>2375</v>
      </c>
      <c r="J2003" s="426" t="s">
        <v>2375</v>
      </c>
      <c r="K2003" s="426" t="s">
        <v>371</v>
      </c>
    </row>
    <row r="2004" spans="1:11" ht="15" x14ac:dyDescent="0.2">
      <c r="A2004" s="1">
        <v>20220208</v>
      </c>
      <c r="B2004" s="426" t="s">
        <v>1058</v>
      </c>
      <c r="C2004" s="427">
        <v>623221360087</v>
      </c>
      <c r="D2004" s="427" t="s">
        <v>40</v>
      </c>
      <c r="E2004" s="428">
        <v>251050.01</v>
      </c>
      <c r="F2004" s="429">
        <v>44727</v>
      </c>
      <c r="G2004" s="433">
        <v>2022</v>
      </c>
      <c r="H2004" s="432" t="s">
        <v>2625</v>
      </c>
      <c r="I2004" s="426" t="s">
        <v>2626</v>
      </c>
      <c r="J2004" s="426" t="s">
        <v>2626</v>
      </c>
      <c r="K2004" s="426" t="s">
        <v>1576</v>
      </c>
    </row>
    <row r="2005" spans="1:11" ht="15" x14ac:dyDescent="0.2">
      <c r="A2005" s="1">
        <v>20220209</v>
      </c>
      <c r="B2005" s="426" t="s">
        <v>1058</v>
      </c>
      <c r="C2005" s="427">
        <v>623221360087</v>
      </c>
      <c r="D2005" s="427" t="s">
        <v>40</v>
      </c>
      <c r="E2005" s="428">
        <v>349243.85</v>
      </c>
      <c r="F2005" s="429">
        <v>44727</v>
      </c>
      <c r="G2005" s="433">
        <v>2022</v>
      </c>
      <c r="H2005" s="432" t="s">
        <v>2627</v>
      </c>
      <c r="I2005" s="426" t="s">
        <v>2628</v>
      </c>
      <c r="J2005" s="426" t="s">
        <v>2628</v>
      </c>
      <c r="K2005" s="426" t="s">
        <v>155</v>
      </c>
    </row>
    <row r="2006" spans="1:11" ht="15" x14ac:dyDescent="0.2">
      <c r="A2006" s="1">
        <v>20220210</v>
      </c>
      <c r="B2006" s="426" t="s">
        <v>1058</v>
      </c>
      <c r="C2006" s="427">
        <v>623221360087</v>
      </c>
      <c r="D2006" s="427" t="s">
        <v>40</v>
      </c>
      <c r="E2006" s="428">
        <v>200000</v>
      </c>
      <c r="F2006" s="429">
        <v>44727</v>
      </c>
      <c r="G2006" s="433">
        <v>2022</v>
      </c>
      <c r="H2006" s="432" t="s">
        <v>2629</v>
      </c>
      <c r="I2006" s="426" t="s">
        <v>2630</v>
      </c>
      <c r="J2006" s="426" t="s">
        <v>2630</v>
      </c>
      <c r="K2006" s="426" t="s">
        <v>2631</v>
      </c>
    </row>
    <row r="2007" spans="1:11" ht="15" x14ac:dyDescent="0.2">
      <c r="A2007" s="1">
        <v>20220211</v>
      </c>
      <c r="B2007" s="426" t="s">
        <v>1058</v>
      </c>
      <c r="C2007" s="427">
        <v>623221360087</v>
      </c>
      <c r="D2007" s="427" t="s">
        <v>40</v>
      </c>
      <c r="E2007" s="428">
        <v>326771.05</v>
      </c>
      <c r="F2007" s="429">
        <v>44727</v>
      </c>
      <c r="G2007" s="433">
        <v>2022</v>
      </c>
      <c r="H2007" s="432" t="s">
        <v>2632</v>
      </c>
      <c r="I2007" s="426" t="s">
        <v>2633</v>
      </c>
      <c r="J2007" s="426" t="s">
        <v>2633</v>
      </c>
      <c r="K2007" s="426" t="s">
        <v>202</v>
      </c>
    </row>
    <row r="2008" spans="1:11" ht="60" x14ac:dyDescent="0.2">
      <c r="A2008" s="1">
        <v>20220212</v>
      </c>
      <c r="B2008" s="426" t="s">
        <v>1058</v>
      </c>
      <c r="C2008" s="427">
        <v>623221360087</v>
      </c>
      <c r="D2008" s="427" t="s">
        <v>40</v>
      </c>
      <c r="E2008" s="428">
        <v>153480</v>
      </c>
      <c r="F2008" s="429">
        <v>44727</v>
      </c>
      <c r="G2008" s="433">
        <v>2022</v>
      </c>
      <c r="H2008" s="432" t="s">
        <v>2340</v>
      </c>
      <c r="I2008" s="426" t="s">
        <v>2341</v>
      </c>
      <c r="J2008" s="426" t="s">
        <v>2341</v>
      </c>
      <c r="K2008" s="426" t="s">
        <v>359</v>
      </c>
    </row>
    <row r="2009" spans="1:11" ht="30" x14ac:dyDescent="0.2">
      <c r="A2009" s="1">
        <v>20220213</v>
      </c>
      <c r="B2009" s="426" t="s">
        <v>1058</v>
      </c>
      <c r="C2009" s="427">
        <v>623221360087</v>
      </c>
      <c r="D2009" s="427" t="s">
        <v>40</v>
      </c>
      <c r="E2009" s="428">
        <v>82874.720000000001</v>
      </c>
      <c r="F2009" s="429">
        <v>44727</v>
      </c>
      <c r="G2009" s="433">
        <v>2022</v>
      </c>
      <c r="H2009" s="432" t="s">
        <v>2634</v>
      </c>
      <c r="I2009" s="426" t="s">
        <v>2635</v>
      </c>
      <c r="J2009" s="426" t="s">
        <v>2635</v>
      </c>
      <c r="K2009" s="426" t="s">
        <v>2347</v>
      </c>
    </row>
    <row r="2010" spans="1:11" ht="30" x14ac:dyDescent="0.2">
      <c r="A2010" s="1">
        <v>20220214</v>
      </c>
      <c r="B2010" s="426" t="s">
        <v>2464</v>
      </c>
      <c r="C2010" s="427" t="s">
        <v>2465</v>
      </c>
      <c r="D2010" s="427" t="s">
        <v>2466</v>
      </c>
      <c r="E2010" s="428">
        <v>9000</v>
      </c>
      <c r="F2010" s="429">
        <v>44753</v>
      </c>
      <c r="G2010" s="433">
        <v>2022</v>
      </c>
      <c r="H2010" s="432" t="s">
        <v>2467</v>
      </c>
      <c r="I2010" s="426" t="s">
        <v>2468</v>
      </c>
      <c r="J2010" s="426" t="s">
        <v>2468</v>
      </c>
      <c r="K2010" s="426" t="s">
        <v>1207</v>
      </c>
    </row>
    <row r="2011" spans="1:11" ht="15" x14ac:dyDescent="0.2">
      <c r="A2011" s="1">
        <v>20220216</v>
      </c>
      <c r="B2011" s="426" t="s">
        <v>907</v>
      </c>
      <c r="C2011" s="427">
        <v>162528240340</v>
      </c>
      <c r="D2011" s="427" t="s">
        <v>913</v>
      </c>
      <c r="E2011" s="428">
        <v>2700</v>
      </c>
      <c r="F2011" s="429">
        <v>44761</v>
      </c>
      <c r="G2011" s="433">
        <v>2022</v>
      </c>
      <c r="H2011" s="432" t="s">
        <v>2612</v>
      </c>
      <c r="I2011" s="426" t="s">
        <v>2613</v>
      </c>
      <c r="J2011" s="426" t="s">
        <v>2613</v>
      </c>
      <c r="K2011" s="426" t="s">
        <v>1732</v>
      </c>
    </row>
    <row r="2012" spans="1:11" ht="15" x14ac:dyDescent="0.2">
      <c r="A2012" s="1">
        <v>20220217</v>
      </c>
      <c r="B2012" s="426" t="s">
        <v>907</v>
      </c>
      <c r="C2012" s="427">
        <v>562528242825</v>
      </c>
      <c r="D2012" s="427" t="s">
        <v>912</v>
      </c>
      <c r="E2012" s="428">
        <v>5400</v>
      </c>
      <c r="F2012" s="429">
        <v>44761</v>
      </c>
      <c r="G2012" s="433">
        <v>2022</v>
      </c>
      <c r="H2012" s="432" t="s">
        <v>2612</v>
      </c>
      <c r="I2012" s="426" t="s">
        <v>2613</v>
      </c>
      <c r="J2012" s="426" t="s">
        <v>2613</v>
      </c>
      <c r="K2012" s="426" t="s">
        <v>1732</v>
      </c>
    </row>
    <row r="2013" spans="1:11" ht="15" x14ac:dyDescent="0.2">
      <c r="A2013" s="1">
        <v>20220219</v>
      </c>
      <c r="B2013" s="426" t="s">
        <v>907</v>
      </c>
      <c r="C2013" s="427">
        <v>3242528242962</v>
      </c>
      <c r="D2013" s="427" t="s">
        <v>908</v>
      </c>
      <c r="E2013" s="428">
        <v>7200</v>
      </c>
      <c r="F2013" s="429">
        <v>44761</v>
      </c>
      <c r="G2013" s="433">
        <v>2022</v>
      </c>
      <c r="H2013" s="432" t="s">
        <v>2612</v>
      </c>
      <c r="I2013" s="426" t="s">
        <v>2613</v>
      </c>
      <c r="J2013" s="426" t="s">
        <v>2613</v>
      </c>
      <c r="K2013" s="426" t="s">
        <v>1732</v>
      </c>
    </row>
    <row r="2014" spans="1:11" ht="15" x14ac:dyDescent="0.2">
      <c r="A2014" s="1">
        <v>20220220</v>
      </c>
      <c r="B2014" s="426" t="s">
        <v>937</v>
      </c>
      <c r="C2014" s="427" t="s">
        <v>1652</v>
      </c>
      <c r="D2014" s="427" t="s">
        <v>942</v>
      </c>
      <c r="E2014" s="428">
        <v>2900</v>
      </c>
      <c r="F2014" s="429">
        <v>44761</v>
      </c>
      <c r="G2014" s="433">
        <v>2022</v>
      </c>
      <c r="H2014" s="432" t="s">
        <v>2612</v>
      </c>
      <c r="I2014" s="426" t="s">
        <v>2613</v>
      </c>
      <c r="J2014" s="426" t="s">
        <v>2613</v>
      </c>
      <c r="K2014" s="426" t="s">
        <v>1732</v>
      </c>
    </row>
    <row r="2015" spans="1:11" ht="15" x14ac:dyDescent="0.2">
      <c r="A2015" s="1">
        <v>20220221</v>
      </c>
      <c r="B2015" s="426" t="s">
        <v>907</v>
      </c>
      <c r="C2015" s="427">
        <v>4792528242650</v>
      </c>
      <c r="D2015" s="427" t="s">
        <v>916</v>
      </c>
      <c r="E2015" s="428">
        <v>2700</v>
      </c>
      <c r="F2015" s="429">
        <v>44761</v>
      </c>
      <c r="G2015" s="433">
        <v>2022</v>
      </c>
      <c r="H2015" s="432" t="s">
        <v>2612</v>
      </c>
      <c r="I2015" s="426" t="s">
        <v>2613</v>
      </c>
      <c r="J2015" s="426" t="s">
        <v>2613</v>
      </c>
      <c r="K2015" s="426" t="s">
        <v>1732</v>
      </c>
    </row>
    <row r="2016" spans="1:11" ht="15" x14ac:dyDescent="0.2">
      <c r="A2016" s="1">
        <v>20220222</v>
      </c>
      <c r="B2016" s="426" t="s">
        <v>937</v>
      </c>
      <c r="C2016" s="427" t="s">
        <v>2073</v>
      </c>
      <c r="D2016" s="427" t="s">
        <v>943</v>
      </c>
      <c r="E2016" s="428">
        <v>5400</v>
      </c>
      <c r="F2016" s="429">
        <v>44761</v>
      </c>
      <c r="G2016" s="433">
        <v>2022</v>
      </c>
      <c r="H2016" s="432" t="s">
        <v>2612</v>
      </c>
      <c r="I2016" s="426" t="s">
        <v>2613</v>
      </c>
      <c r="J2016" s="426" t="s">
        <v>2613</v>
      </c>
      <c r="K2016" s="426" t="s">
        <v>1732</v>
      </c>
    </row>
    <row r="2017" spans="1:11" ht="15" x14ac:dyDescent="0.2">
      <c r="A2017" s="1">
        <v>20220225</v>
      </c>
      <c r="B2017" s="426" t="s">
        <v>1058</v>
      </c>
      <c r="C2017" s="427">
        <v>623221360087</v>
      </c>
      <c r="D2017" s="427" t="s">
        <v>40</v>
      </c>
      <c r="E2017" s="428">
        <v>115549.12</v>
      </c>
      <c r="F2017" s="429">
        <v>44727</v>
      </c>
      <c r="G2017" s="433">
        <v>2022</v>
      </c>
      <c r="H2017" s="432" t="s">
        <v>2636</v>
      </c>
      <c r="I2017" s="426" t="s">
        <v>2637</v>
      </c>
      <c r="J2017" s="426" t="s">
        <v>2637</v>
      </c>
      <c r="K2017" s="426" t="s">
        <v>2638</v>
      </c>
    </row>
    <row r="2018" spans="1:11" ht="30" x14ac:dyDescent="0.2">
      <c r="A2018" s="1">
        <v>20220226</v>
      </c>
      <c r="B2018" s="426" t="s">
        <v>2639</v>
      </c>
      <c r="C2018" s="427" t="s">
        <v>2640</v>
      </c>
      <c r="D2018" s="427" t="s">
        <v>2641</v>
      </c>
      <c r="E2018" s="428">
        <v>3000</v>
      </c>
      <c r="F2018" s="429">
        <v>44733</v>
      </c>
      <c r="G2018" s="433">
        <v>2022</v>
      </c>
      <c r="H2018" s="432" t="s">
        <v>2516</v>
      </c>
      <c r="I2018" s="426" t="s">
        <v>2517</v>
      </c>
      <c r="J2018" s="426" t="s">
        <v>2517</v>
      </c>
      <c r="K2018" s="426" t="s">
        <v>1869</v>
      </c>
    </row>
    <row r="2019" spans="1:11" ht="30" x14ac:dyDescent="0.2">
      <c r="A2019" s="1">
        <v>20220227</v>
      </c>
      <c r="B2019" s="426" t="s">
        <v>2639</v>
      </c>
      <c r="C2019" s="427" t="s">
        <v>2642</v>
      </c>
      <c r="D2019" s="427" t="s">
        <v>2643</v>
      </c>
      <c r="E2019" s="428">
        <v>3000</v>
      </c>
      <c r="F2019" s="429">
        <v>44733</v>
      </c>
      <c r="G2019" s="433">
        <v>2022</v>
      </c>
      <c r="H2019" s="432" t="s">
        <v>2516</v>
      </c>
      <c r="I2019" s="426" t="s">
        <v>2517</v>
      </c>
      <c r="J2019" s="426" t="s">
        <v>2517</v>
      </c>
      <c r="K2019" s="426" t="s">
        <v>1869</v>
      </c>
    </row>
    <row r="2020" spans="1:11" ht="15" x14ac:dyDescent="0.2">
      <c r="A2020" s="1">
        <v>20220228</v>
      </c>
      <c r="B2020" s="426" t="s">
        <v>2393</v>
      </c>
      <c r="C2020" s="427" t="s">
        <v>2394</v>
      </c>
      <c r="D2020" s="427" t="s">
        <v>2395</v>
      </c>
      <c r="E2020" s="428">
        <v>9600</v>
      </c>
      <c r="F2020" s="429">
        <v>44581</v>
      </c>
      <c r="G2020" s="433">
        <v>2022</v>
      </c>
      <c r="H2020" s="432" t="s">
        <v>2252</v>
      </c>
      <c r="I2020" s="426" t="s">
        <v>2253</v>
      </c>
      <c r="J2020" s="426" t="s">
        <v>2253</v>
      </c>
      <c r="K2020" s="426" t="s">
        <v>69</v>
      </c>
    </row>
    <row r="2021" spans="1:11" ht="30" x14ac:dyDescent="0.2">
      <c r="A2021" s="1">
        <v>20220228</v>
      </c>
      <c r="B2021" s="426" t="s">
        <v>2639</v>
      </c>
      <c r="C2021" s="427" t="s">
        <v>2644</v>
      </c>
      <c r="D2021" s="427" t="s">
        <v>2645</v>
      </c>
      <c r="E2021" s="428">
        <v>3000</v>
      </c>
      <c r="F2021" s="429">
        <v>44733</v>
      </c>
      <c r="G2021" s="433">
        <v>2022</v>
      </c>
      <c r="H2021" s="432" t="s">
        <v>2516</v>
      </c>
      <c r="I2021" s="426" t="s">
        <v>2517</v>
      </c>
      <c r="J2021" s="426" t="s">
        <v>2517</v>
      </c>
      <c r="K2021" s="426" t="s">
        <v>1869</v>
      </c>
    </row>
    <row r="2022" spans="1:11" ht="30" x14ac:dyDescent="0.2">
      <c r="A2022" s="1">
        <v>20220229</v>
      </c>
      <c r="B2022" s="426" t="s">
        <v>2639</v>
      </c>
      <c r="C2022" s="427" t="s">
        <v>2646</v>
      </c>
      <c r="D2022" s="427" t="s">
        <v>2647</v>
      </c>
      <c r="E2022" s="428">
        <v>3000</v>
      </c>
      <c r="F2022" s="429">
        <v>44733</v>
      </c>
      <c r="G2022" s="433">
        <v>2022</v>
      </c>
      <c r="H2022" s="432" t="s">
        <v>2516</v>
      </c>
      <c r="I2022" s="426" t="s">
        <v>2517</v>
      </c>
      <c r="J2022" s="426" t="s">
        <v>2517</v>
      </c>
      <c r="K2022" s="426" t="s">
        <v>1869</v>
      </c>
    </row>
    <row r="2023" spans="1:11" ht="30" x14ac:dyDescent="0.2">
      <c r="A2023" s="1">
        <v>20220230</v>
      </c>
      <c r="B2023" s="426" t="s">
        <v>2639</v>
      </c>
      <c r="C2023" s="427" t="s">
        <v>2648</v>
      </c>
      <c r="D2023" s="427" t="s">
        <v>2649</v>
      </c>
      <c r="E2023" s="428">
        <v>3000</v>
      </c>
      <c r="F2023" s="429">
        <v>44733</v>
      </c>
      <c r="G2023" s="433">
        <v>2022</v>
      </c>
      <c r="H2023" s="432" t="s">
        <v>2516</v>
      </c>
      <c r="I2023" s="426" t="s">
        <v>2517</v>
      </c>
      <c r="J2023" s="426" t="s">
        <v>2517</v>
      </c>
      <c r="K2023" s="426" t="s">
        <v>1869</v>
      </c>
    </row>
    <row r="2024" spans="1:11" ht="30" x14ac:dyDescent="0.2">
      <c r="A2024" s="1">
        <v>20220231</v>
      </c>
      <c r="B2024" s="426" t="s">
        <v>2639</v>
      </c>
      <c r="C2024" s="427" t="s">
        <v>2650</v>
      </c>
      <c r="D2024" s="427" t="s">
        <v>2651</v>
      </c>
      <c r="E2024" s="428">
        <v>3000</v>
      </c>
      <c r="F2024" s="429">
        <v>44733</v>
      </c>
      <c r="G2024" s="433">
        <v>2022</v>
      </c>
      <c r="H2024" s="432" t="s">
        <v>2516</v>
      </c>
      <c r="I2024" s="426" t="s">
        <v>2517</v>
      </c>
      <c r="J2024" s="426" t="s">
        <v>2517</v>
      </c>
      <c r="K2024" s="426" t="s">
        <v>1869</v>
      </c>
    </row>
    <row r="2025" spans="1:11" ht="30" x14ac:dyDescent="0.2">
      <c r="A2025" s="1">
        <v>20220232</v>
      </c>
      <c r="B2025" s="426" t="s">
        <v>2639</v>
      </c>
      <c r="C2025" s="427" t="s">
        <v>2652</v>
      </c>
      <c r="D2025" s="427" t="s">
        <v>2653</v>
      </c>
      <c r="E2025" s="428">
        <v>3000</v>
      </c>
      <c r="F2025" s="429">
        <v>44733</v>
      </c>
      <c r="G2025" s="433">
        <v>2022</v>
      </c>
      <c r="H2025" s="432" t="s">
        <v>2516</v>
      </c>
      <c r="I2025" s="426" t="s">
        <v>2517</v>
      </c>
      <c r="J2025" s="426" t="s">
        <v>2517</v>
      </c>
      <c r="K2025" s="426" t="s">
        <v>1869</v>
      </c>
    </row>
    <row r="2026" spans="1:11" ht="30" x14ac:dyDescent="0.2">
      <c r="A2026" s="1">
        <v>20220233</v>
      </c>
      <c r="B2026" s="426" t="s">
        <v>2639</v>
      </c>
      <c r="C2026" s="427" t="s">
        <v>2654</v>
      </c>
      <c r="D2026" s="427" t="s">
        <v>2655</v>
      </c>
      <c r="E2026" s="428">
        <v>3000</v>
      </c>
      <c r="F2026" s="429">
        <v>44733</v>
      </c>
      <c r="G2026" s="433">
        <v>2022</v>
      </c>
      <c r="H2026" s="432" t="s">
        <v>2516</v>
      </c>
      <c r="I2026" s="426" t="s">
        <v>2517</v>
      </c>
      <c r="J2026" s="426" t="s">
        <v>2517</v>
      </c>
      <c r="K2026" s="426" t="s">
        <v>1869</v>
      </c>
    </row>
    <row r="2027" spans="1:11" ht="15" x14ac:dyDescent="0.2">
      <c r="A2027" s="1">
        <v>20220235</v>
      </c>
      <c r="B2027" s="426" t="s">
        <v>1610</v>
      </c>
      <c r="C2027" s="427" t="s">
        <v>1611</v>
      </c>
      <c r="D2027" s="427" t="s">
        <v>1612</v>
      </c>
      <c r="E2027" s="428">
        <v>80000</v>
      </c>
      <c r="F2027" s="429">
        <v>44581</v>
      </c>
      <c r="G2027" s="433">
        <v>2022</v>
      </c>
      <c r="H2027" s="432" t="s">
        <v>2252</v>
      </c>
      <c r="I2027" s="426" t="s">
        <v>2253</v>
      </c>
      <c r="J2027" s="426" t="s">
        <v>2253</v>
      </c>
      <c r="K2027" s="426" t="s">
        <v>69</v>
      </c>
    </row>
    <row r="2028" spans="1:11" ht="15" x14ac:dyDescent="0.2">
      <c r="A2028" s="1">
        <v>20220236</v>
      </c>
      <c r="B2028" s="426" t="s">
        <v>907</v>
      </c>
      <c r="C2028" s="427">
        <v>5252528242517</v>
      </c>
      <c r="D2028" s="427" t="s">
        <v>932</v>
      </c>
      <c r="E2028" s="428">
        <v>6500</v>
      </c>
      <c r="F2028" s="429">
        <v>44761</v>
      </c>
      <c r="G2028" s="433">
        <v>2022</v>
      </c>
      <c r="H2028" s="432" t="s">
        <v>2612</v>
      </c>
      <c r="I2028" s="426" t="s">
        <v>2613</v>
      </c>
      <c r="J2028" s="426" t="s">
        <v>2613</v>
      </c>
      <c r="K2028" s="426" t="s">
        <v>1732</v>
      </c>
    </row>
    <row r="2029" spans="1:11" ht="15" x14ac:dyDescent="0.2">
      <c r="A2029" s="1">
        <v>20220237</v>
      </c>
      <c r="B2029" s="426" t="s">
        <v>907</v>
      </c>
      <c r="C2029" s="427">
        <v>6252528241364</v>
      </c>
      <c r="D2029" s="427" t="s">
        <v>911</v>
      </c>
      <c r="E2029" s="428">
        <v>5200</v>
      </c>
      <c r="F2029" s="429">
        <v>44761</v>
      </c>
      <c r="G2029" s="433">
        <v>2022</v>
      </c>
      <c r="H2029" s="432" t="s">
        <v>2612</v>
      </c>
      <c r="I2029" s="426" t="s">
        <v>2613</v>
      </c>
      <c r="J2029" s="426" t="s">
        <v>2613</v>
      </c>
      <c r="K2029" s="426" t="s">
        <v>1732</v>
      </c>
    </row>
    <row r="2030" spans="1:11" ht="15" x14ac:dyDescent="0.2">
      <c r="A2030" s="1">
        <v>20220238</v>
      </c>
      <c r="B2030" s="426" t="s">
        <v>778</v>
      </c>
      <c r="C2030" s="427">
        <v>1668120300056</v>
      </c>
      <c r="D2030" s="427" t="s">
        <v>779</v>
      </c>
      <c r="E2030" s="428">
        <v>70000</v>
      </c>
      <c r="F2030" s="429">
        <v>44733</v>
      </c>
      <c r="G2030" s="433">
        <v>2022</v>
      </c>
      <c r="H2030" s="432" t="s">
        <v>2656</v>
      </c>
      <c r="I2030" s="426" t="s">
        <v>2657</v>
      </c>
      <c r="J2030" s="426" t="s">
        <v>2657</v>
      </c>
      <c r="K2030" s="426" t="s">
        <v>782</v>
      </c>
    </row>
    <row r="2031" spans="1:11" ht="15" x14ac:dyDescent="0.2">
      <c r="A2031" s="1">
        <v>20220239</v>
      </c>
      <c r="B2031" s="426" t="s">
        <v>2658</v>
      </c>
      <c r="C2031" s="427" t="s">
        <v>2659</v>
      </c>
      <c r="D2031" s="427" t="s">
        <v>2660</v>
      </c>
      <c r="E2031" s="428">
        <v>308223.68</v>
      </c>
      <c r="F2031" s="429">
        <v>44733</v>
      </c>
      <c r="G2031" s="433">
        <v>2022</v>
      </c>
      <c r="H2031" s="432" t="s">
        <v>2661</v>
      </c>
      <c r="I2031" s="426" t="s">
        <v>2662</v>
      </c>
      <c r="J2031" s="426" t="s">
        <v>2662</v>
      </c>
      <c r="K2031" s="426" t="s">
        <v>1112</v>
      </c>
    </row>
    <row r="2032" spans="1:11" ht="15" x14ac:dyDescent="0.2">
      <c r="A2032" s="1">
        <v>20220240</v>
      </c>
      <c r="B2032" s="426" t="s">
        <v>2658</v>
      </c>
      <c r="C2032" s="427" t="s">
        <v>2659</v>
      </c>
      <c r="D2032" s="427" t="s">
        <v>2660</v>
      </c>
      <c r="E2032" s="428">
        <v>301732.75</v>
      </c>
      <c r="F2032" s="429">
        <v>44771</v>
      </c>
      <c r="G2032" s="433">
        <v>2022</v>
      </c>
      <c r="H2032" s="432" t="s">
        <v>2663</v>
      </c>
      <c r="I2032" s="426" t="s">
        <v>2664</v>
      </c>
      <c r="J2032" s="426" t="s">
        <v>2664</v>
      </c>
      <c r="K2032" s="426" t="s">
        <v>1112</v>
      </c>
    </row>
    <row r="2033" spans="1:11" ht="30" x14ac:dyDescent="0.2">
      <c r="A2033" s="1">
        <v>20220241</v>
      </c>
      <c r="B2033" s="426" t="s">
        <v>1149</v>
      </c>
      <c r="C2033" s="427" t="s">
        <v>2235</v>
      </c>
      <c r="D2033" s="427" t="s">
        <v>1150</v>
      </c>
      <c r="E2033" s="428">
        <v>43490.36</v>
      </c>
      <c r="F2033" s="429">
        <v>44733</v>
      </c>
      <c r="G2033" s="433">
        <v>2022</v>
      </c>
      <c r="H2033" s="432" t="s">
        <v>2232</v>
      </c>
      <c r="I2033" s="426" t="s">
        <v>2233</v>
      </c>
      <c r="J2033" s="426" t="s">
        <v>2233</v>
      </c>
      <c r="K2033" s="426" t="s">
        <v>2234</v>
      </c>
    </row>
    <row r="2034" spans="1:11" ht="15" x14ac:dyDescent="0.2">
      <c r="A2034" s="1">
        <v>20220242</v>
      </c>
      <c r="B2034" s="426" t="s">
        <v>751</v>
      </c>
      <c r="C2034" s="427">
        <v>2231523810760</v>
      </c>
      <c r="D2034" s="427" t="s">
        <v>757</v>
      </c>
      <c r="E2034" s="428">
        <v>9000</v>
      </c>
      <c r="F2034" s="429">
        <v>44753</v>
      </c>
      <c r="G2034" s="433">
        <v>2022</v>
      </c>
      <c r="H2034" s="432" t="s">
        <v>2400</v>
      </c>
      <c r="I2034" s="426" t="s">
        <v>2401</v>
      </c>
      <c r="J2034" s="426" t="s">
        <v>2401</v>
      </c>
      <c r="K2034" s="426" t="s">
        <v>150</v>
      </c>
    </row>
    <row r="2035" spans="1:11" ht="15" x14ac:dyDescent="0.2">
      <c r="A2035" s="1">
        <v>20220243</v>
      </c>
      <c r="B2035" s="426" t="s">
        <v>751</v>
      </c>
      <c r="C2035" s="427">
        <v>2231523810840</v>
      </c>
      <c r="D2035" s="427" t="s">
        <v>770</v>
      </c>
      <c r="E2035" s="428">
        <v>7500</v>
      </c>
      <c r="F2035" s="429">
        <v>44753</v>
      </c>
      <c r="G2035" s="433">
        <v>2022</v>
      </c>
      <c r="H2035" s="432" t="s">
        <v>2400</v>
      </c>
      <c r="I2035" s="426" t="s">
        <v>2401</v>
      </c>
      <c r="J2035" s="426" t="s">
        <v>2401</v>
      </c>
      <c r="K2035" s="426" t="s">
        <v>150</v>
      </c>
    </row>
    <row r="2036" spans="1:11" ht="15" x14ac:dyDescent="0.2">
      <c r="A2036" s="1">
        <v>20220244</v>
      </c>
      <c r="B2036" s="426" t="s">
        <v>751</v>
      </c>
      <c r="C2036" s="427">
        <v>2231523810921</v>
      </c>
      <c r="D2036" s="427" t="s">
        <v>773</v>
      </c>
      <c r="E2036" s="428">
        <v>7500</v>
      </c>
      <c r="F2036" s="429">
        <v>44753</v>
      </c>
      <c r="G2036" s="433">
        <v>2022</v>
      </c>
      <c r="H2036" s="432" t="s">
        <v>2400</v>
      </c>
      <c r="I2036" s="426" t="s">
        <v>2401</v>
      </c>
      <c r="J2036" s="426" t="s">
        <v>2401</v>
      </c>
      <c r="K2036" s="426" t="s">
        <v>150</v>
      </c>
    </row>
    <row r="2037" spans="1:11" ht="15" x14ac:dyDescent="0.2">
      <c r="A2037" s="1">
        <v>20220245</v>
      </c>
      <c r="B2037" s="426" t="s">
        <v>751</v>
      </c>
      <c r="C2037" s="427">
        <v>2231523811189</v>
      </c>
      <c r="D2037" s="427" t="s">
        <v>769</v>
      </c>
      <c r="E2037" s="428">
        <v>14000</v>
      </c>
      <c r="F2037" s="429">
        <v>44753</v>
      </c>
      <c r="G2037" s="433">
        <v>2022</v>
      </c>
      <c r="H2037" s="432" t="s">
        <v>2400</v>
      </c>
      <c r="I2037" s="426" t="s">
        <v>2401</v>
      </c>
      <c r="J2037" s="426" t="s">
        <v>2401</v>
      </c>
      <c r="K2037" s="426" t="s">
        <v>150</v>
      </c>
    </row>
    <row r="2038" spans="1:11" ht="15" x14ac:dyDescent="0.2">
      <c r="A2038" s="1">
        <v>20220246</v>
      </c>
      <c r="B2038" s="426" t="s">
        <v>751</v>
      </c>
      <c r="C2038" s="427">
        <v>2231523811260</v>
      </c>
      <c r="D2038" s="427" t="s">
        <v>768</v>
      </c>
      <c r="E2038" s="428">
        <v>11500</v>
      </c>
      <c r="F2038" s="429">
        <v>44753</v>
      </c>
      <c r="G2038" s="433">
        <v>2022</v>
      </c>
      <c r="H2038" s="432" t="s">
        <v>2400</v>
      </c>
      <c r="I2038" s="426" t="s">
        <v>2401</v>
      </c>
      <c r="J2038" s="426" t="s">
        <v>2401</v>
      </c>
      <c r="K2038" s="426" t="s">
        <v>150</v>
      </c>
    </row>
    <row r="2039" spans="1:11" ht="15" x14ac:dyDescent="0.2">
      <c r="A2039" s="1">
        <v>20220247</v>
      </c>
      <c r="B2039" s="426" t="s">
        <v>751</v>
      </c>
      <c r="C2039" s="427">
        <v>2231523811340</v>
      </c>
      <c r="D2039" s="427" t="s">
        <v>756</v>
      </c>
      <c r="E2039" s="428">
        <v>15000</v>
      </c>
      <c r="F2039" s="429">
        <v>44753</v>
      </c>
      <c r="G2039" s="433">
        <v>2022</v>
      </c>
      <c r="H2039" s="432" t="s">
        <v>2400</v>
      </c>
      <c r="I2039" s="426" t="s">
        <v>2401</v>
      </c>
      <c r="J2039" s="426" t="s">
        <v>2401</v>
      </c>
      <c r="K2039" s="426" t="s">
        <v>150</v>
      </c>
    </row>
    <row r="2040" spans="1:11" ht="15" x14ac:dyDescent="0.2">
      <c r="A2040" s="1">
        <v>20220248</v>
      </c>
      <c r="B2040" s="426" t="s">
        <v>751</v>
      </c>
      <c r="C2040" s="427">
        <v>2231523811421</v>
      </c>
      <c r="D2040" s="427" t="s">
        <v>767</v>
      </c>
      <c r="E2040" s="428">
        <v>20000</v>
      </c>
      <c r="F2040" s="429">
        <v>44753</v>
      </c>
      <c r="G2040" s="433">
        <v>2022</v>
      </c>
      <c r="H2040" s="432" t="s">
        <v>2400</v>
      </c>
      <c r="I2040" s="426" t="s">
        <v>2401</v>
      </c>
      <c r="J2040" s="426" t="s">
        <v>2401</v>
      </c>
      <c r="K2040" s="426" t="s">
        <v>150</v>
      </c>
    </row>
    <row r="2041" spans="1:11" ht="15" x14ac:dyDescent="0.2">
      <c r="A2041" s="1">
        <v>20220249</v>
      </c>
      <c r="B2041" s="426" t="s">
        <v>751</v>
      </c>
      <c r="C2041" s="427">
        <v>2231523811596</v>
      </c>
      <c r="D2041" s="427" t="s">
        <v>766</v>
      </c>
      <c r="E2041" s="428">
        <v>15000</v>
      </c>
      <c r="F2041" s="429">
        <v>44753</v>
      </c>
      <c r="G2041" s="433">
        <v>2022</v>
      </c>
      <c r="H2041" s="432" t="s">
        <v>2400</v>
      </c>
      <c r="I2041" s="426" t="s">
        <v>2401</v>
      </c>
      <c r="J2041" s="426" t="s">
        <v>2401</v>
      </c>
      <c r="K2041" s="426" t="s">
        <v>150</v>
      </c>
    </row>
    <row r="2042" spans="1:11" ht="15" x14ac:dyDescent="0.2">
      <c r="A2042" s="1">
        <v>20220250</v>
      </c>
      <c r="B2042" s="426" t="s">
        <v>751</v>
      </c>
      <c r="C2042" s="427">
        <v>2231523811677</v>
      </c>
      <c r="D2042" s="427" t="s">
        <v>765</v>
      </c>
      <c r="E2042" s="428">
        <v>10000</v>
      </c>
      <c r="F2042" s="429">
        <v>44753</v>
      </c>
      <c r="G2042" s="433">
        <v>2022</v>
      </c>
      <c r="H2042" s="432" t="s">
        <v>2400</v>
      </c>
      <c r="I2042" s="426" t="s">
        <v>2401</v>
      </c>
      <c r="J2042" s="426" t="s">
        <v>2401</v>
      </c>
      <c r="K2042" s="426" t="s">
        <v>150</v>
      </c>
    </row>
    <row r="2043" spans="1:11" ht="15" x14ac:dyDescent="0.2">
      <c r="A2043" s="1">
        <v>20220251</v>
      </c>
      <c r="B2043" s="426" t="s">
        <v>751</v>
      </c>
      <c r="C2043" s="427">
        <v>2231523811758</v>
      </c>
      <c r="D2043" s="427" t="s">
        <v>764</v>
      </c>
      <c r="E2043" s="428">
        <v>8500</v>
      </c>
      <c r="F2043" s="429">
        <v>44754</v>
      </c>
      <c r="G2043" s="433">
        <v>2022</v>
      </c>
      <c r="H2043" s="432" t="s">
        <v>2400</v>
      </c>
      <c r="I2043" s="426" t="s">
        <v>2401</v>
      </c>
      <c r="J2043" s="426" t="s">
        <v>2401</v>
      </c>
      <c r="K2043" s="426" t="s">
        <v>150</v>
      </c>
    </row>
    <row r="2044" spans="1:11" ht="15" x14ac:dyDescent="0.2">
      <c r="A2044" s="1">
        <v>20220252</v>
      </c>
      <c r="B2044" s="426" t="s">
        <v>1948</v>
      </c>
      <c r="C2044" s="427" t="s">
        <v>1949</v>
      </c>
      <c r="D2044" s="427" t="s">
        <v>1950</v>
      </c>
      <c r="E2044" s="428">
        <v>6000</v>
      </c>
      <c r="F2044" s="429">
        <v>44754</v>
      </c>
      <c r="G2044" s="433">
        <v>2022</v>
      </c>
      <c r="H2044" s="432" t="s">
        <v>2400</v>
      </c>
      <c r="I2044" s="426" t="s">
        <v>2401</v>
      </c>
      <c r="J2044" s="426" t="s">
        <v>2401</v>
      </c>
      <c r="K2044" s="426" t="s">
        <v>150</v>
      </c>
    </row>
    <row r="2045" spans="1:11" ht="15" x14ac:dyDescent="0.2">
      <c r="A2045" s="1">
        <v>20220253</v>
      </c>
      <c r="B2045" s="426" t="s">
        <v>751</v>
      </c>
      <c r="C2045" s="427">
        <v>2231523811910</v>
      </c>
      <c r="D2045" s="427" t="s">
        <v>752</v>
      </c>
      <c r="E2045" s="428">
        <v>7500</v>
      </c>
      <c r="F2045" s="429">
        <v>44754</v>
      </c>
      <c r="G2045" s="433">
        <v>2022</v>
      </c>
      <c r="H2045" s="432" t="s">
        <v>2400</v>
      </c>
      <c r="I2045" s="426" t="s">
        <v>2401</v>
      </c>
      <c r="J2045" s="426" t="s">
        <v>2401</v>
      </c>
      <c r="K2045" s="426" t="s">
        <v>150</v>
      </c>
    </row>
    <row r="2046" spans="1:11" ht="15" x14ac:dyDescent="0.2">
      <c r="A2046" s="1">
        <v>20220254</v>
      </c>
      <c r="B2046" s="426" t="s">
        <v>751</v>
      </c>
      <c r="C2046" s="427">
        <v>2231523812096</v>
      </c>
      <c r="D2046" s="427" t="s">
        <v>761</v>
      </c>
      <c r="E2046" s="428">
        <v>12500</v>
      </c>
      <c r="F2046" s="429">
        <v>44754</v>
      </c>
      <c r="G2046" s="433">
        <v>2022</v>
      </c>
      <c r="H2046" s="432" t="s">
        <v>2400</v>
      </c>
      <c r="I2046" s="426" t="s">
        <v>2401</v>
      </c>
      <c r="J2046" s="426" t="s">
        <v>2401</v>
      </c>
      <c r="K2046" s="426" t="s">
        <v>150</v>
      </c>
    </row>
    <row r="2047" spans="1:11" ht="15" x14ac:dyDescent="0.2">
      <c r="A2047" s="1">
        <v>20220255</v>
      </c>
      <c r="B2047" s="426" t="s">
        <v>751</v>
      </c>
      <c r="C2047" s="427">
        <v>2231523812177</v>
      </c>
      <c r="D2047" s="427" t="s">
        <v>763</v>
      </c>
      <c r="E2047" s="428">
        <v>10000</v>
      </c>
      <c r="F2047" s="429">
        <v>44754</v>
      </c>
      <c r="G2047" s="433">
        <v>2022</v>
      </c>
      <c r="H2047" s="432" t="s">
        <v>2400</v>
      </c>
      <c r="I2047" s="426" t="s">
        <v>2401</v>
      </c>
      <c r="J2047" s="426" t="s">
        <v>2401</v>
      </c>
      <c r="K2047" s="426" t="s">
        <v>150</v>
      </c>
    </row>
    <row r="2048" spans="1:11" ht="15" x14ac:dyDescent="0.2">
      <c r="A2048" s="1">
        <v>20220256</v>
      </c>
      <c r="B2048" s="426" t="s">
        <v>751</v>
      </c>
      <c r="C2048" s="427">
        <v>2231523812258</v>
      </c>
      <c r="D2048" s="427" t="s">
        <v>762</v>
      </c>
      <c r="E2048" s="428">
        <v>15000</v>
      </c>
      <c r="F2048" s="429">
        <v>44754</v>
      </c>
      <c r="G2048" s="433">
        <v>2022</v>
      </c>
      <c r="H2048" s="432" t="s">
        <v>2400</v>
      </c>
      <c r="I2048" s="426" t="s">
        <v>2401</v>
      </c>
      <c r="J2048" s="426" t="s">
        <v>2401</v>
      </c>
      <c r="K2048" s="426" t="s">
        <v>150</v>
      </c>
    </row>
    <row r="2049" spans="1:11" ht="15" x14ac:dyDescent="0.2">
      <c r="A2049" s="1">
        <v>20220257</v>
      </c>
      <c r="B2049" s="426" t="s">
        <v>751</v>
      </c>
      <c r="C2049" s="427">
        <v>2231523812339</v>
      </c>
      <c r="D2049" s="427" t="s">
        <v>755</v>
      </c>
      <c r="E2049" s="428">
        <v>10000</v>
      </c>
      <c r="F2049" s="429">
        <v>44754</v>
      </c>
      <c r="G2049" s="433">
        <v>2022</v>
      </c>
      <c r="H2049" s="432" t="s">
        <v>2400</v>
      </c>
      <c r="I2049" s="426" t="s">
        <v>2401</v>
      </c>
      <c r="J2049" s="426" t="s">
        <v>2401</v>
      </c>
      <c r="K2049" s="426" t="s">
        <v>150</v>
      </c>
    </row>
    <row r="2050" spans="1:11" ht="15" x14ac:dyDescent="0.2">
      <c r="A2050" s="1">
        <v>20220258</v>
      </c>
      <c r="B2050" s="426" t="s">
        <v>1948</v>
      </c>
      <c r="C2050" s="427" t="s">
        <v>1958</v>
      </c>
      <c r="D2050" s="427" t="s">
        <v>2668</v>
      </c>
      <c r="E2050" s="428">
        <v>11000</v>
      </c>
      <c r="F2050" s="429">
        <v>44754</v>
      </c>
      <c r="G2050" s="433">
        <v>2022</v>
      </c>
      <c r="H2050" s="432" t="s">
        <v>2400</v>
      </c>
      <c r="I2050" s="426" t="s">
        <v>2401</v>
      </c>
      <c r="J2050" s="426" t="s">
        <v>2401</v>
      </c>
      <c r="K2050" s="426" t="s">
        <v>150</v>
      </c>
    </row>
    <row r="2051" spans="1:11" ht="15" x14ac:dyDescent="0.2">
      <c r="A2051" s="1">
        <v>20220259</v>
      </c>
      <c r="B2051" s="426" t="s">
        <v>1948</v>
      </c>
      <c r="C2051" s="427" t="s">
        <v>1960</v>
      </c>
      <c r="D2051" s="427" t="s">
        <v>1961</v>
      </c>
      <c r="E2051" s="428">
        <v>16000</v>
      </c>
      <c r="F2051" s="429">
        <v>44754</v>
      </c>
      <c r="G2051" s="433">
        <v>2022</v>
      </c>
      <c r="H2051" s="432" t="s">
        <v>2400</v>
      </c>
      <c r="I2051" s="426" t="s">
        <v>2401</v>
      </c>
      <c r="J2051" s="426" t="s">
        <v>2401</v>
      </c>
      <c r="K2051" s="426" t="s">
        <v>150</v>
      </c>
    </row>
    <row r="2052" spans="1:11" ht="15" x14ac:dyDescent="0.2">
      <c r="A2052" s="1">
        <v>20220260</v>
      </c>
      <c r="B2052" s="426" t="s">
        <v>1948</v>
      </c>
      <c r="C2052" s="427" t="s">
        <v>1962</v>
      </c>
      <c r="D2052" s="427" t="s">
        <v>1963</v>
      </c>
      <c r="E2052" s="428">
        <v>9000</v>
      </c>
      <c r="F2052" s="429">
        <v>44753</v>
      </c>
      <c r="G2052" s="433">
        <v>2022</v>
      </c>
      <c r="H2052" s="432" t="s">
        <v>2400</v>
      </c>
      <c r="I2052" s="426" t="s">
        <v>2401</v>
      </c>
      <c r="J2052" s="426" t="s">
        <v>2401</v>
      </c>
      <c r="K2052" s="426" t="s">
        <v>150</v>
      </c>
    </row>
    <row r="2053" spans="1:11" ht="15" x14ac:dyDescent="0.2">
      <c r="A2053" s="1">
        <v>20220261</v>
      </c>
      <c r="B2053" s="426" t="s">
        <v>2396</v>
      </c>
      <c r="C2053" s="427">
        <v>6251161660054</v>
      </c>
      <c r="D2053" s="427" t="s">
        <v>2397</v>
      </c>
      <c r="E2053" s="428">
        <v>101223.4</v>
      </c>
      <c r="F2053" s="429">
        <v>44581</v>
      </c>
      <c r="G2053" s="433">
        <v>2022</v>
      </c>
      <c r="H2053" s="432" t="s">
        <v>2376</v>
      </c>
      <c r="I2053" s="426" t="s">
        <v>2377</v>
      </c>
      <c r="J2053" s="426" t="s">
        <v>2377</v>
      </c>
      <c r="K2053" s="426" t="s">
        <v>1276</v>
      </c>
    </row>
    <row r="2054" spans="1:11" ht="15" x14ac:dyDescent="0.2">
      <c r="A2054" s="1">
        <v>20220261</v>
      </c>
      <c r="B2054" s="426" t="s">
        <v>2409</v>
      </c>
      <c r="C2054" s="427" t="s">
        <v>2410</v>
      </c>
      <c r="D2054" s="427" t="s">
        <v>2411</v>
      </c>
      <c r="E2054" s="428">
        <v>385000</v>
      </c>
      <c r="F2054" s="429">
        <v>44771</v>
      </c>
      <c r="G2054" s="433">
        <v>2022</v>
      </c>
      <c r="H2054" s="432" t="s">
        <v>2665</v>
      </c>
      <c r="I2054" s="426" t="s">
        <v>2666</v>
      </c>
      <c r="J2054" s="426" t="s">
        <v>2667</v>
      </c>
      <c r="K2054" s="426" t="s">
        <v>1003</v>
      </c>
    </row>
    <row r="2055" spans="1:11" ht="15" x14ac:dyDescent="0.2">
      <c r="A2055" s="1">
        <v>20220262</v>
      </c>
      <c r="B2055" s="426" t="s">
        <v>1948</v>
      </c>
      <c r="C2055" s="427" t="s">
        <v>1964</v>
      </c>
      <c r="D2055" s="427" t="s">
        <v>1965</v>
      </c>
      <c r="E2055" s="428">
        <v>10000</v>
      </c>
      <c r="F2055" s="429">
        <v>44753</v>
      </c>
      <c r="G2055" s="433">
        <v>2022</v>
      </c>
      <c r="H2055" s="432" t="s">
        <v>2400</v>
      </c>
      <c r="I2055" s="426" t="s">
        <v>2401</v>
      </c>
      <c r="J2055" s="426" t="s">
        <v>2401</v>
      </c>
      <c r="K2055" s="426" t="s">
        <v>150</v>
      </c>
    </row>
    <row r="2056" spans="1:11" ht="15" x14ac:dyDescent="0.2">
      <c r="A2056" s="1">
        <v>20220263</v>
      </c>
      <c r="B2056" s="426" t="s">
        <v>1948</v>
      </c>
      <c r="C2056" s="427" t="s">
        <v>1953</v>
      </c>
      <c r="D2056" s="427" t="s">
        <v>1954</v>
      </c>
      <c r="E2056" s="428">
        <v>10000</v>
      </c>
      <c r="F2056" s="429">
        <v>44753</v>
      </c>
      <c r="G2056" s="433">
        <v>2022</v>
      </c>
      <c r="H2056" s="432" t="s">
        <v>2400</v>
      </c>
      <c r="I2056" s="426" t="s">
        <v>2401</v>
      </c>
      <c r="J2056" s="426" t="s">
        <v>2401</v>
      </c>
      <c r="K2056" s="426" t="s">
        <v>150</v>
      </c>
    </row>
    <row r="2057" spans="1:11" ht="15" x14ac:dyDescent="0.2">
      <c r="A2057" s="1">
        <v>20220264</v>
      </c>
      <c r="B2057" s="426" t="s">
        <v>1948</v>
      </c>
      <c r="C2057" s="427" t="s">
        <v>1951</v>
      </c>
      <c r="D2057" s="427" t="s">
        <v>1952</v>
      </c>
      <c r="E2057" s="428">
        <v>7000</v>
      </c>
      <c r="F2057" s="429">
        <v>44753</v>
      </c>
      <c r="G2057" s="433">
        <v>2022</v>
      </c>
      <c r="H2057" s="432" t="s">
        <v>2400</v>
      </c>
      <c r="I2057" s="426" t="s">
        <v>2401</v>
      </c>
      <c r="J2057" s="426" t="s">
        <v>2401</v>
      </c>
      <c r="K2057" s="426" t="s">
        <v>150</v>
      </c>
    </row>
    <row r="2058" spans="1:11" ht="15" x14ac:dyDescent="0.2">
      <c r="A2058" s="1">
        <v>20220265</v>
      </c>
      <c r="B2058" s="426" t="s">
        <v>13</v>
      </c>
      <c r="C2058" s="427">
        <v>3620940071372</v>
      </c>
      <c r="D2058" s="427" t="s">
        <v>14</v>
      </c>
      <c r="E2058" s="428">
        <v>220000</v>
      </c>
      <c r="F2058" s="429">
        <v>44581</v>
      </c>
      <c r="G2058" s="433">
        <v>2022</v>
      </c>
      <c r="H2058" s="432" t="s">
        <v>2367</v>
      </c>
      <c r="I2058" s="426" t="s">
        <v>2368</v>
      </c>
      <c r="J2058" s="426" t="s">
        <v>2368</v>
      </c>
      <c r="K2058" s="426" t="s">
        <v>155</v>
      </c>
    </row>
    <row r="2059" spans="1:11" ht="15" x14ac:dyDescent="0.2">
      <c r="A2059" s="1">
        <v>20220265</v>
      </c>
      <c r="B2059" s="426" t="s">
        <v>751</v>
      </c>
      <c r="C2059" s="427" t="s">
        <v>2398</v>
      </c>
      <c r="D2059" s="427" t="s">
        <v>2399</v>
      </c>
      <c r="E2059" s="428">
        <v>7749.69</v>
      </c>
      <c r="F2059" s="429">
        <v>44753</v>
      </c>
      <c r="G2059" s="433">
        <v>2022</v>
      </c>
      <c r="H2059" s="432" t="s">
        <v>2400</v>
      </c>
      <c r="I2059" s="426" t="s">
        <v>2401</v>
      </c>
      <c r="J2059" s="426" t="s">
        <v>2401</v>
      </c>
      <c r="K2059" s="426" t="s">
        <v>150</v>
      </c>
    </row>
    <row r="2060" spans="1:11" ht="15" x14ac:dyDescent="0.2">
      <c r="A2060" s="1">
        <v>20220266</v>
      </c>
      <c r="B2060" s="426" t="s">
        <v>751</v>
      </c>
      <c r="C2060" s="427" t="s">
        <v>2669</v>
      </c>
      <c r="D2060" s="427" t="s">
        <v>2670</v>
      </c>
      <c r="E2060" s="428">
        <v>9000</v>
      </c>
      <c r="F2060" s="429">
        <v>44753</v>
      </c>
      <c r="G2060" s="433">
        <v>2022</v>
      </c>
      <c r="H2060" s="432" t="s">
        <v>2400</v>
      </c>
      <c r="I2060" s="426" t="s">
        <v>2401</v>
      </c>
      <c r="J2060" s="426" t="s">
        <v>2401</v>
      </c>
      <c r="K2060" s="426" t="s">
        <v>150</v>
      </c>
    </row>
    <row r="2061" spans="1:11" ht="15" x14ac:dyDescent="0.2">
      <c r="A2061" s="1">
        <v>20220267</v>
      </c>
      <c r="B2061" s="426" t="s">
        <v>751</v>
      </c>
      <c r="C2061" s="427" t="s">
        <v>2671</v>
      </c>
      <c r="D2061" s="427" t="s">
        <v>2672</v>
      </c>
      <c r="E2061" s="428">
        <v>10000</v>
      </c>
      <c r="F2061" s="429">
        <v>44753</v>
      </c>
      <c r="G2061" s="433">
        <v>2022</v>
      </c>
      <c r="H2061" s="432" t="s">
        <v>2400</v>
      </c>
      <c r="I2061" s="426" t="s">
        <v>2401</v>
      </c>
      <c r="J2061" s="426" t="s">
        <v>2401</v>
      </c>
      <c r="K2061" s="426" t="s">
        <v>150</v>
      </c>
    </row>
    <row r="2062" spans="1:11" ht="15" x14ac:dyDescent="0.2">
      <c r="A2062" s="1">
        <v>20220268</v>
      </c>
      <c r="B2062" s="426" t="s">
        <v>1955</v>
      </c>
      <c r="C2062" s="427" t="s">
        <v>1956</v>
      </c>
      <c r="D2062" s="427" t="s">
        <v>1957</v>
      </c>
      <c r="E2062" s="428">
        <v>9000</v>
      </c>
      <c r="F2062" s="429">
        <v>44754</v>
      </c>
      <c r="G2062" s="433">
        <v>2022</v>
      </c>
      <c r="H2062" s="432" t="s">
        <v>2400</v>
      </c>
      <c r="I2062" s="426" t="s">
        <v>2401</v>
      </c>
      <c r="J2062" s="426" t="s">
        <v>2401</v>
      </c>
      <c r="K2062" s="426" t="s">
        <v>150</v>
      </c>
    </row>
    <row r="2063" spans="1:11" ht="45" x14ac:dyDescent="0.2">
      <c r="A2063" s="1">
        <v>20220269</v>
      </c>
      <c r="B2063" s="426" t="s">
        <v>13</v>
      </c>
      <c r="C2063" s="427">
        <v>3670940070333</v>
      </c>
      <c r="D2063" s="427" t="s">
        <v>54</v>
      </c>
      <c r="E2063" s="428">
        <v>230000</v>
      </c>
      <c r="F2063" s="429">
        <v>44761</v>
      </c>
      <c r="G2063" s="433">
        <v>2022</v>
      </c>
      <c r="H2063" s="432" t="s">
        <v>2673</v>
      </c>
      <c r="I2063" s="426" t="s">
        <v>2674</v>
      </c>
      <c r="J2063" s="426" t="s">
        <v>2674</v>
      </c>
      <c r="K2063" s="426" t="s">
        <v>1174</v>
      </c>
    </row>
    <row r="2064" spans="1:11" ht="15" x14ac:dyDescent="0.2">
      <c r="A2064" s="1">
        <v>20220270</v>
      </c>
      <c r="B2064" s="426" t="s">
        <v>751</v>
      </c>
      <c r="C2064" s="427" t="s">
        <v>2398</v>
      </c>
      <c r="D2064" s="427" t="s">
        <v>2399</v>
      </c>
      <c r="E2064" s="428">
        <v>5000</v>
      </c>
      <c r="F2064" s="429">
        <v>44581</v>
      </c>
      <c r="G2064" s="433">
        <v>2022</v>
      </c>
      <c r="H2064" s="432" t="s">
        <v>2400</v>
      </c>
      <c r="I2064" s="426" t="s">
        <v>2401</v>
      </c>
      <c r="J2064" s="426" t="s">
        <v>2401</v>
      </c>
      <c r="K2064" s="426" t="s">
        <v>150</v>
      </c>
    </row>
    <row r="2065" spans="1:11" ht="15" x14ac:dyDescent="0.2">
      <c r="A2065" s="1">
        <v>20220271</v>
      </c>
      <c r="B2065" s="426" t="s">
        <v>751</v>
      </c>
      <c r="C2065" s="427" t="s">
        <v>2402</v>
      </c>
      <c r="D2065" s="427" t="s">
        <v>2403</v>
      </c>
      <c r="E2065" s="428">
        <v>5000</v>
      </c>
      <c r="F2065" s="429">
        <v>44581</v>
      </c>
      <c r="G2065" s="433">
        <v>2022</v>
      </c>
      <c r="H2065" s="432" t="s">
        <v>2400</v>
      </c>
      <c r="I2065" s="426" t="s">
        <v>2401</v>
      </c>
      <c r="J2065" s="426" t="s">
        <v>2401</v>
      </c>
      <c r="K2065" s="426" t="s">
        <v>150</v>
      </c>
    </row>
    <row r="2066" spans="1:11" ht="15" x14ac:dyDescent="0.2">
      <c r="A2066" s="1">
        <v>20220272</v>
      </c>
      <c r="B2066" s="426" t="s">
        <v>751</v>
      </c>
      <c r="C2066" s="427" t="s">
        <v>2404</v>
      </c>
      <c r="D2066" s="427" t="s">
        <v>2405</v>
      </c>
      <c r="E2066" s="428">
        <v>5000</v>
      </c>
      <c r="F2066" s="429">
        <v>44581</v>
      </c>
      <c r="G2066" s="433">
        <v>2022</v>
      </c>
      <c r="H2066" s="432" t="s">
        <v>2400</v>
      </c>
      <c r="I2066" s="426" t="s">
        <v>2401</v>
      </c>
      <c r="J2066" s="426" t="s">
        <v>2401</v>
      </c>
      <c r="K2066" s="426" t="s">
        <v>150</v>
      </c>
    </row>
    <row r="2067" spans="1:11" ht="15" x14ac:dyDescent="0.2">
      <c r="A2067" s="1">
        <v>20220273</v>
      </c>
      <c r="B2067" s="426" t="s">
        <v>751</v>
      </c>
      <c r="C2067" s="427" t="s">
        <v>2406</v>
      </c>
      <c r="D2067" s="427" t="s">
        <v>2407</v>
      </c>
      <c r="E2067" s="428">
        <v>5000</v>
      </c>
      <c r="F2067" s="429">
        <v>44581</v>
      </c>
      <c r="G2067" s="433">
        <v>2022</v>
      </c>
      <c r="H2067" s="432" t="s">
        <v>2400</v>
      </c>
      <c r="I2067" s="426" t="s">
        <v>2401</v>
      </c>
      <c r="J2067" s="426" t="s">
        <v>2401</v>
      </c>
      <c r="K2067" s="426" t="s">
        <v>150</v>
      </c>
    </row>
    <row r="2068" spans="1:11" ht="15" x14ac:dyDescent="0.2">
      <c r="A2068" s="1">
        <v>20220274</v>
      </c>
      <c r="B2068" s="426" t="s">
        <v>987</v>
      </c>
      <c r="C2068" s="427" t="s">
        <v>1740</v>
      </c>
      <c r="D2068" s="427" t="s">
        <v>988</v>
      </c>
      <c r="E2068" s="428">
        <v>50000</v>
      </c>
      <c r="F2068" s="429">
        <v>44581</v>
      </c>
      <c r="G2068" s="433">
        <v>2022</v>
      </c>
      <c r="H2068" s="432" t="s">
        <v>2400</v>
      </c>
      <c r="I2068" s="426" t="s">
        <v>2401</v>
      </c>
      <c r="J2068" s="426" t="s">
        <v>2401</v>
      </c>
      <c r="K2068" s="426" t="s">
        <v>150</v>
      </c>
    </row>
    <row r="2069" spans="1:11" ht="15" x14ac:dyDescent="0.2">
      <c r="A2069" s="1">
        <v>20220275</v>
      </c>
      <c r="B2069" s="426" t="s">
        <v>2221</v>
      </c>
      <c r="C2069" s="427" t="s">
        <v>2222</v>
      </c>
      <c r="D2069" s="427" t="s">
        <v>2223</v>
      </c>
      <c r="E2069" s="428">
        <v>300000</v>
      </c>
      <c r="F2069" s="429">
        <v>44754</v>
      </c>
      <c r="G2069" s="433">
        <v>2022</v>
      </c>
      <c r="H2069" s="432" t="s">
        <v>2675</v>
      </c>
      <c r="I2069" s="426" t="s">
        <v>2676</v>
      </c>
      <c r="J2069" s="426" t="s">
        <v>2676</v>
      </c>
      <c r="K2069" s="426" t="s">
        <v>1576</v>
      </c>
    </row>
    <row r="2070" spans="1:11" ht="15" x14ac:dyDescent="0.2">
      <c r="A2070" s="1">
        <v>20220276</v>
      </c>
      <c r="B2070" s="426" t="s">
        <v>13</v>
      </c>
      <c r="C2070" s="427">
        <v>3620940071372</v>
      </c>
      <c r="D2070" s="427" t="s">
        <v>14</v>
      </c>
      <c r="E2070" s="428">
        <v>289000</v>
      </c>
      <c r="F2070" s="429">
        <v>44761</v>
      </c>
      <c r="G2070" s="433">
        <v>2022</v>
      </c>
      <c r="H2070" s="432" t="s">
        <v>2677</v>
      </c>
      <c r="I2070" s="426" t="s">
        <v>154</v>
      </c>
      <c r="J2070" s="426" t="s">
        <v>154</v>
      </c>
      <c r="K2070" s="426" t="s">
        <v>2678</v>
      </c>
    </row>
    <row r="2071" spans="1:11" ht="15" x14ac:dyDescent="0.2">
      <c r="A2071" s="1">
        <v>20220277</v>
      </c>
      <c r="B2071" s="426" t="s">
        <v>2390</v>
      </c>
      <c r="C2071" s="427" t="s">
        <v>2408</v>
      </c>
      <c r="D2071" s="427" t="s">
        <v>2392</v>
      </c>
      <c r="E2071" s="428">
        <v>19027.2</v>
      </c>
      <c r="F2071" s="429">
        <v>44581</v>
      </c>
      <c r="G2071" s="433">
        <v>2022</v>
      </c>
      <c r="H2071" s="432" t="s">
        <v>1466</v>
      </c>
      <c r="I2071" s="426" t="s">
        <v>1467</v>
      </c>
      <c r="J2071" s="426" t="s">
        <v>1467</v>
      </c>
      <c r="K2071" s="426" t="s">
        <v>1468</v>
      </c>
    </row>
    <row r="2072" spans="1:11" ht="15" x14ac:dyDescent="0.2">
      <c r="A2072" s="1">
        <v>20220277</v>
      </c>
      <c r="B2072" s="426" t="s">
        <v>13</v>
      </c>
      <c r="C2072" s="427">
        <v>3620940071372</v>
      </c>
      <c r="D2072" s="427" t="s">
        <v>14</v>
      </c>
      <c r="E2072" s="428">
        <v>250000</v>
      </c>
      <c r="F2072" s="429">
        <v>44761</v>
      </c>
      <c r="G2072" s="433">
        <v>2022</v>
      </c>
      <c r="H2072" s="432" t="s">
        <v>2679</v>
      </c>
      <c r="I2072" s="426" t="s">
        <v>154</v>
      </c>
      <c r="J2072" s="426" t="s">
        <v>154</v>
      </c>
      <c r="K2072" s="426" t="s">
        <v>2678</v>
      </c>
    </row>
    <row r="2073" spans="1:11" ht="15" x14ac:dyDescent="0.2">
      <c r="A2073" s="1">
        <v>20220278</v>
      </c>
      <c r="B2073" s="426" t="s">
        <v>2409</v>
      </c>
      <c r="C2073" s="427" t="s">
        <v>2410</v>
      </c>
      <c r="D2073" s="427" t="s">
        <v>2411</v>
      </c>
      <c r="E2073" s="428">
        <v>214681.25</v>
      </c>
      <c r="F2073" s="429">
        <v>44581</v>
      </c>
      <c r="G2073" s="433">
        <v>2022</v>
      </c>
      <c r="H2073" s="432" t="s">
        <v>2322</v>
      </c>
      <c r="I2073" s="426" t="s">
        <v>2323</v>
      </c>
      <c r="J2073" s="426" t="s">
        <v>2323</v>
      </c>
      <c r="K2073" s="426" t="s">
        <v>593</v>
      </c>
    </row>
    <row r="2074" spans="1:11" ht="15" x14ac:dyDescent="0.2">
      <c r="A2074" s="1">
        <v>20220278</v>
      </c>
      <c r="B2074" s="426" t="s">
        <v>13</v>
      </c>
      <c r="C2074" s="427">
        <v>3670940070333</v>
      </c>
      <c r="D2074" s="427" t="s">
        <v>54</v>
      </c>
      <c r="E2074" s="428">
        <v>340000</v>
      </c>
      <c r="F2074" s="429">
        <v>44761</v>
      </c>
      <c r="G2074" s="433">
        <v>2022</v>
      </c>
      <c r="H2074" s="432" t="s">
        <v>2680</v>
      </c>
      <c r="I2074" s="426" t="s">
        <v>154</v>
      </c>
      <c r="J2074" s="426" t="s">
        <v>154</v>
      </c>
      <c r="K2074" s="426" t="s">
        <v>2678</v>
      </c>
    </row>
    <row r="2075" spans="1:11" ht="15" x14ac:dyDescent="0.2">
      <c r="A2075" s="1">
        <v>20220279</v>
      </c>
      <c r="B2075" s="426" t="s">
        <v>13</v>
      </c>
      <c r="C2075" s="427">
        <v>3620940071372</v>
      </c>
      <c r="D2075" s="427" t="s">
        <v>14</v>
      </c>
      <c r="E2075" s="428">
        <v>230000</v>
      </c>
      <c r="F2075" s="429">
        <v>44761</v>
      </c>
      <c r="G2075" s="433">
        <v>2022</v>
      </c>
      <c r="H2075" s="432" t="s">
        <v>2681</v>
      </c>
      <c r="I2075" s="426" t="s">
        <v>2682</v>
      </c>
      <c r="J2075" s="426" t="s">
        <v>2682</v>
      </c>
      <c r="K2075" s="426" t="s">
        <v>371</v>
      </c>
    </row>
    <row r="2076" spans="1:11" ht="30" x14ac:dyDescent="0.2">
      <c r="A2076" s="1">
        <v>20220280</v>
      </c>
      <c r="B2076" s="426" t="s">
        <v>504</v>
      </c>
      <c r="C2076" s="427">
        <v>7025134600989</v>
      </c>
      <c r="D2076" s="427" t="s">
        <v>505</v>
      </c>
      <c r="E2076" s="428">
        <v>250000</v>
      </c>
      <c r="F2076" s="429">
        <v>44581</v>
      </c>
      <c r="G2076" s="433">
        <v>2022</v>
      </c>
      <c r="H2076" s="432" t="s">
        <v>2412</v>
      </c>
      <c r="I2076" s="426" t="s">
        <v>2413</v>
      </c>
      <c r="J2076" s="426" t="s">
        <v>2413</v>
      </c>
      <c r="K2076" s="426" t="s">
        <v>1603</v>
      </c>
    </row>
    <row r="2077" spans="1:11" ht="45" x14ac:dyDescent="0.2">
      <c r="A2077" s="1">
        <v>20220280</v>
      </c>
      <c r="B2077" s="426" t="s">
        <v>233</v>
      </c>
      <c r="C2077" s="427">
        <v>620020221486</v>
      </c>
      <c r="D2077" s="427" t="s">
        <v>234</v>
      </c>
      <c r="E2077" s="428">
        <v>285592.53000000003</v>
      </c>
      <c r="F2077" s="429">
        <v>44761</v>
      </c>
      <c r="G2077" s="433">
        <v>2022</v>
      </c>
      <c r="H2077" s="432" t="s">
        <v>2683</v>
      </c>
      <c r="I2077" s="426" t="s">
        <v>2684</v>
      </c>
      <c r="J2077" s="426" t="s">
        <v>2684</v>
      </c>
      <c r="K2077" s="426" t="s">
        <v>1736</v>
      </c>
    </row>
    <row r="2078" spans="1:11" ht="15" x14ac:dyDescent="0.2">
      <c r="A2078" s="1">
        <v>20220281</v>
      </c>
      <c r="B2078" s="426" t="s">
        <v>1551</v>
      </c>
      <c r="C2078" s="427" t="s">
        <v>2166</v>
      </c>
      <c r="D2078" s="427" t="s">
        <v>1558</v>
      </c>
      <c r="E2078" s="428">
        <v>16966.66</v>
      </c>
      <c r="F2078" s="429">
        <v>44834</v>
      </c>
      <c r="G2078" s="433">
        <v>2022</v>
      </c>
      <c r="H2078" s="432" t="s">
        <v>2163</v>
      </c>
      <c r="I2078" s="426" t="s">
        <v>37</v>
      </c>
      <c r="J2078" s="426" t="s">
        <v>37</v>
      </c>
      <c r="K2078" s="426" t="s">
        <v>2164</v>
      </c>
    </row>
    <row r="2079" spans="1:11" ht="15" x14ac:dyDescent="0.2">
      <c r="A2079" s="1">
        <v>20220282</v>
      </c>
      <c r="B2079" s="426" t="s">
        <v>1972</v>
      </c>
      <c r="C2079" s="427" t="s">
        <v>2414</v>
      </c>
      <c r="D2079" s="427" t="s">
        <v>2415</v>
      </c>
      <c r="E2079" s="428">
        <v>180000</v>
      </c>
      <c r="F2079" s="429">
        <v>44581</v>
      </c>
      <c r="G2079" s="433">
        <v>2022</v>
      </c>
      <c r="H2079" s="432" t="s">
        <v>2416</v>
      </c>
      <c r="I2079" s="426" t="s">
        <v>2417</v>
      </c>
      <c r="J2079" s="426" t="s">
        <v>2417</v>
      </c>
      <c r="K2079" s="426" t="s">
        <v>378</v>
      </c>
    </row>
    <row r="2080" spans="1:11" ht="15" x14ac:dyDescent="0.2">
      <c r="A2080" s="1">
        <v>20220282</v>
      </c>
      <c r="B2080" s="426" t="s">
        <v>1551</v>
      </c>
      <c r="C2080" s="427" t="s">
        <v>2167</v>
      </c>
      <c r="D2080" s="427" t="s">
        <v>1559</v>
      </c>
      <c r="E2080" s="428">
        <v>3833.33</v>
      </c>
      <c r="F2080" s="429">
        <v>44834</v>
      </c>
      <c r="G2080" s="433">
        <v>2022</v>
      </c>
      <c r="H2080" s="432" t="s">
        <v>2163</v>
      </c>
      <c r="I2080" s="426" t="s">
        <v>37</v>
      </c>
      <c r="J2080" s="426" t="s">
        <v>37</v>
      </c>
      <c r="K2080" s="426" t="s">
        <v>2164</v>
      </c>
    </row>
    <row r="2081" spans="1:11" ht="15" x14ac:dyDescent="0.2">
      <c r="A2081" s="1">
        <v>20220283</v>
      </c>
      <c r="B2081" s="426" t="s">
        <v>843</v>
      </c>
      <c r="C2081" s="427">
        <v>3671708000128</v>
      </c>
      <c r="D2081" s="427" t="s">
        <v>844</v>
      </c>
      <c r="E2081" s="428">
        <v>180000</v>
      </c>
      <c r="F2081" s="429">
        <v>44586</v>
      </c>
      <c r="G2081" s="433">
        <v>2022</v>
      </c>
      <c r="H2081" s="432" t="s">
        <v>2418</v>
      </c>
      <c r="I2081" s="426" t="s">
        <v>2419</v>
      </c>
      <c r="J2081" s="426" t="s">
        <v>2419</v>
      </c>
      <c r="K2081" s="426" t="s">
        <v>1174</v>
      </c>
    </row>
    <row r="2082" spans="1:11" ht="15" x14ac:dyDescent="0.2">
      <c r="A2082" s="1">
        <v>20220283</v>
      </c>
      <c r="B2082" s="426" t="s">
        <v>1551</v>
      </c>
      <c r="C2082" s="427" t="s">
        <v>2168</v>
      </c>
      <c r="D2082" s="427" t="s">
        <v>1560</v>
      </c>
      <c r="E2082" s="428">
        <v>5666.66</v>
      </c>
      <c r="F2082" s="429">
        <v>44834</v>
      </c>
      <c r="G2082" s="433">
        <v>2022</v>
      </c>
      <c r="H2082" s="432" t="s">
        <v>2163</v>
      </c>
      <c r="I2082" s="426" t="s">
        <v>37</v>
      </c>
      <c r="J2082" s="426" t="s">
        <v>37</v>
      </c>
      <c r="K2082" s="426" t="s">
        <v>2164</v>
      </c>
    </row>
    <row r="2083" spans="1:11" ht="15" x14ac:dyDescent="0.2">
      <c r="A2083" s="1">
        <v>20220284</v>
      </c>
      <c r="B2083" s="426" t="s">
        <v>1551</v>
      </c>
      <c r="C2083" s="427" t="s">
        <v>2685</v>
      </c>
      <c r="D2083" s="427" t="s">
        <v>1552</v>
      </c>
      <c r="E2083" s="428">
        <v>4500</v>
      </c>
      <c r="F2083" s="429">
        <v>44834</v>
      </c>
      <c r="G2083" s="433">
        <v>2022</v>
      </c>
      <c r="H2083" s="432" t="s">
        <v>2163</v>
      </c>
      <c r="I2083" s="426" t="s">
        <v>37</v>
      </c>
      <c r="J2083" s="426" t="s">
        <v>37</v>
      </c>
      <c r="K2083" s="426" t="s">
        <v>2164</v>
      </c>
    </row>
    <row r="2084" spans="1:11" ht="15" x14ac:dyDescent="0.2">
      <c r="A2084" s="1">
        <v>20220285</v>
      </c>
      <c r="B2084" s="426" t="s">
        <v>2420</v>
      </c>
      <c r="C2084" s="427">
        <v>1863429750060</v>
      </c>
      <c r="D2084" s="427" t="s">
        <v>2421</v>
      </c>
      <c r="E2084" s="428">
        <v>96000</v>
      </c>
      <c r="F2084" s="429">
        <v>44631</v>
      </c>
      <c r="G2084" s="433">
        <v>2022</v>
      </c>
      <c r="H2084" s="432" t="s">
        <v>2422</v>
      </c>
      <c r="I2084" s="426" t="s">
        <v>2423</v>
      </c>
      <c r="J2084" s="426" t="s">
        <v>2423</v>
      </c>
      <c r="K2084" s="426" t="s">
        <v>2424</v>
      </c>
    </row>
    <row r="2085" spans="1:11" ht="15" x14ac:dyDescent="0.2">
      <c r="A2085" s="1">
        <v>20220285</v>
      </c>
      <c r="B2085" s="426" t="s">
        <v>1551</v>
      </c>
      <c r="C2085" s="427" t="s">
        <v>2165</v>
      </c>
      <c r="D2085" s="427" t="s">
        <v>1557</v>
      </c>
      <c r="E2085" s="428">
        <v>3600</v>
      </c>
      <c r="F2085" s="429">
        <v>44834</v>
      </c>
      <c r="G2085" s="433">
        <v>2022</v>
      </c>
      <c r="H2085" s="432" t="s">
        <v>2163</v>
      </c>
      <c r="I2085" s="426" t="s">
        <v>37</v>
      </c>
      <c r="J2085" s="426" t="s">
        <v>37</v>
      </c>
      <c r="K2085" s="426" t="s">
        <v>2164</v>
      </c>
    </row>
    <row r="2086" spans="1:11" ht="15" x14ac:dyDescent="0.2">
      <c r="A2086" s="1">
        <v>20220286</v>
      </c>
      <c r="B2086" s="426" t="s">
        <v>2686</v>
      </c>
      <c r="C2086" s="427">
        <v>3767831390056</v>
      </c>
      <c r="D2086" s="427" t="s">
        <v>2687</v>
      </c>
      <c r="E2086" s="428">
        <v>115000</v>
      </c>
      <c r="F2086" s="429">
        <v>44790</v>
      </c>
      <c r="G2086" s="433">
        <v>2022</v>
      </c>
      <c r="H2086" s="432" t="s">
        <v>2500</v>
      </c>
      <c r="I2086" s="426" t="s">
        <v>2501</v>
      </c>
      <c r="J2086" s="426" t="s">
        <v>2501</v>
      </c>
      <c r="K2086" s="426" t="s">
        <v>2499</v>
      </c>
    </row>
    <row r="2087" spans="1:11" ht="15" x14ac:dyDescent="0.2">
      <c r="A2087" s="1">
        <v>20220287</v>
      </c>
      <c r="B2087" s="426" t="s">
        <v>1551</v>
      </c>
      <c r="C2087" s="427" t="s">
        <v>2685</v>
      </c>
      <c r="D2087" s="427" t="s">
        <v>1552</v>
      </c>
      <c r="E2087" s="428">
        <v>4500</v>
      </c>
      <c r="F2087" s="429">
        <v>44834</v>
      </c>
      <c r="G2087" s="433">
        <v>2022</v>
      </c>
      <c r="H2087" s="432" t="s">
        <v>2688</v>
      </c>
      <c r="I2087" s="426" t="s">
        <v>2689</v>
      </c>
      <c r="J2087" s="426" t="s">
        <v>2689</v>
      </c>
      <c r="K2087" s="426" t="s">
        <v>175</v>
      </c>
    </row>
    <row r="2088" spans="1:11" ht="15" x14ac:dyDescent="0.2">
      <c r="A2088" s="1">
        <v>20220288</v>
      </c>
      <c r="B2088" s="426" t="s">
        <v>1551</v>
      </c>
      <c r="C2088" s="427" t="s">
        <v>2165</v>
      </c>
      <c r="D2088" s="427" t="s">
        <v>1557</v>
      </c>
      <c r="E2088" s="428">
        <v>3600</v>
      </c>
      <c r="F2088" s="429">
        <v>44834</v>
      </c>
      <c r="G2088" s="433">
        <v>2022</v>
      </c>
      <c r="H2088" s="432" t="s">
        <v>2688</v>
      </c>
      <c r="I2088" s="426" t="s">
        <v>2689</v>
      </c>
      <c r="J2088" s="426" t="s">
        <v>2689</v>
      </c>
      <c r="K2088" s="426" t="s">
        <v>175</v>
      </c>
    </row>
    <row r="2089" spans="1:11" ht="15" x14ac:dyDescent="0.2">
      <c r="A2089" s="1">
        <v>20220290</v>
      </c>
      <c r="B2089" s="426" t="s">
        <v>1551</v>
      </c>
      <c r="C2089" s="427" t="s">
        <v>2167</v>
      </c>
      <c r="D2089" s="427" t="s">
        <v>1559</v>
      </c>
      <c r="E2089" s="428">
        <v>3833.33</v>
      </c>
      <c r="F2089" s="429">
        <v>44834</v>
      </c>
      <c r="G2089" s="433">
        <v>2022</v>
      </c>
      <c r="H2089" s="432" t="s">
        <v>2688</v>
      </c>
      <c r="I2089" s="426" t="s">
        <v>2689</v>
      </c>
      <c r="J2089" s="426" t="s">
        <v>2689</v>
      </c>
      <c r="K2089" s="426" t="s">
        <v>175</v>
      </c>
    </row>
    <row r="2090" spans="1:11" ht="15" x14ac:dyDescent="0.2">
      <c r="A2090" s="1">
        <v>20220292</v>
      </c>
      <c r="B2090" s="426" t="s">
        <v>1551</v>
      </c>
      <c r="C2090" s="427" t="s">
        <v>2168</v>
      </c>
      <c r="D2090" s="427" t="s">
        <v>1560</v>
      </c>
      <c r="E2090" s="428">
        <v>5666.66</v>
      </c>
      <c r="F2090" s="429">
        <v>44834</v>
      </c>
      <c r="G2090" s="433">
        <v>2022</v>
      </c>
      <c r="H2090" s="432" t="s">
        <v>2688</v>
      </c>
      <c r="I2090" s="426" t="s">
        <v>2689</v>
      </c>
      <c r="J2090" s="426" t="s">
        <v>2689</v>
      </c>
      <c r="K2090" s="426" t="s">
        <v>175</v>
      </c>
    </row>
    <row r="2091" spans="1:11" ht="15" x14ac:dyDescent="0.2">
      <c r="A2091" s="1">
        <v>20220293</v>
      </c>
      <c r="B2091" s="426" t="s">
        <v>907</v>
      </c>
      <c r="C2091" s="427">
        <v>2362528240049</v>
      </c>
      <c r="D2091" s="427" t="s">
        <v>931</v>
      </c>
      <c r="E2091" s="428">
        <v>37900</v>
      </c>
      <c r="F2091" s="429">
        <v>44769</v>
      </c>
      <c r="G2091" s="433">
        <v>2022</v>
      </c>
      <c r="H2091" s="432" t="s">
        <v>2690</v>
      </c>
      <c r="I2091" s="426" t="s">
        <v>2691</v>
      </c>
      <c r="J2091" s="426" t="s">
        <v>2691</v>
      </c>
      <c r="K2091" s="426" t="s">
        <v>2692</v>
      </c>
    </row>
    <row r="2092" spans="1:11" ht="15" x14ac:dyDescent="0.2">
      <c r="A2092" s="1">
        <v>20220294</v>
      </c>
      <c r="B2092" s="426" t="s">
        <v>937</v>
      </c>
      <c r="C2092" s="427" t="s">
        <v>2072</v>
      </c>
      <c r="D2092" s="427" t="s">
        <v>938</v>
      </c>
      <c r="E2092" s="428">
        <v>3300</v>
      </c>
      <c r="F2092" s="429">
        <v>44770</v>
      </c>
      <c r="G2092" s="433">
        <v>2022</v>
      </c>
      <c r="H2092" s="432" t="s">
        <v>2690</v>
      </c>
      <c r="I2092" s="426" t="s">
        <v>2691</v>
      </c>
      <c r="J2092" s="426" t="s">
        <v>2691</v>
      </c>
      <c r="K2092" s="426" t="s">
        <v>2692</v>
      </c>
    </row>
    <row r="2093" spans="1:11" ht="15" x14ac:dyDescent="0.2">
      <c r="A2093" s="1">
        <v>20220295</v>
      </c>
      <c r="B2093" s="426" t="s">
        <v>907</v>
      </c>
      <c r="C2093" s="427">
        <v>6372528242318</v>
      </c>
      <c r="D2093" s="427" t="s">
        <v>914</v>
      </c>
      <c r="E2093" s="428">
        <v>4000</v>
      </c>
      <c r="F2093" s="429">
        <v>44770</v>
      </c>
      <c r="G2093" s="433">
        <v>2022</v>
      </c>
      <c r="H2093" s="432" t="s">
        <v>2690</v>
      </c>
      <c r="I2093" s="426" t="s">
        <v>2691</v>
      </c>
      <c r="J2093" s="426" t="s">
        <v>2691</v>
      </c>
      <c r="K2093" s="426" t="s">
        <v>2692</v>
      </c>
    </row>
    <row r="2094" spans="1:11" ht="15" x14ac:dyDescent="0.2">
      <c r="A2094" s="1">
        <v>20220296</v>
      </c>
      <c r="B2094" s="426" t="s">
        <v>907</v>
      </c>
      <c r="C2094" s="427">
        <v>6932528244484</v>
      </c>
      <c r="D2094" s="427" t="s">
        <v>933</v>
      </c>
      <c r="E2094" s="428">
        <v>6200</v>
      </c>
      <c r="F2094" s="429">
        <v>44770</v>
      </c>
      <c r="G2094" s="433">
        <v>2022</v>
      </c>
      <c r="H2094" s="432" t="s">
        <v>2690</v>
      </c>
      <c r="I2094" s="426" t="s">
        <v>2691</v>
      </c>
      <c r="J2094" s="426" t="s">
        <v>2691</v>
      </c>
      <c r="K2094" s="426" t="s">
        <v>2692</v>
      </c>
    </row>
    <row r="2095" spans="1:11" ht="15" x14ac:dyDescent="0.2">
      <c r="A2095" s="1">
        <v>20220297</v>
      </c>
      <c r="B2095" s="426" t="s">
        <v>937</v>
      </c>
      <c r="C2095" s="427" t="s">
        <v>2074</v>
      </c>
      <c r="D2095" s="427" t="s">
        <v>944</v>
      </c>
      <c r="E2095" s="428">
        <v>2700</v>
      </c>
      <c r="F2095" s="429">
        <v>44770</v>
      </c>
      <c r="G2095" s="433">
        <v>2022</v>
      </c>
      <c r="H2095" s="432" t="s">
        <v>2690</v>
      </c>
      <c r="I2095" s="426" t="s">
        <v>2691</v>
      </c>
      <c r="J2095" s="426" t="s">
        <v>2691</v>
      </c>
      <c r="K2095" s="426" t="s">
        <v>2692</v>
      </c>
    </row>
    <row r="2096" spans="1:11" ht="15" x14ac:dyDescent="0.2">
      <c r="A2096" s="1">
        <v>20220298</v>
      </c>
      <c r="B2096" s="426" t="s">
        <v>907</v>
      </c>
      <c r="C2096" s="427">
        <v>7072528240121</v>
      </c>
      <c r="D2096" s="427" t="s">
        <v>1128</v>
      </c>
      <c r="E2096" s="428">
        <v>5900</v>
      </c>
      <c r="F2096" s="429">
        <v>44770</v>
      </c>
      <c r="G2096" s="433">
        <v>2022</v>
      </c>
      <c r="H2096" s="432" t="s">
        <v>2690</v>
      </c>
      <c r="I2096" s="426" t="s">
        <v>2691</v>
      </c>
      <c r="J2096" s="426" t="s">
        <v>2691</v>
      </c>
      <c r="K2096" s="426" t="s">
        <v>2692</v>
      </c>
    </row>
    <row r="2097" spans="1:11" ht="15" x14ac:dyDescent="0.2">
      <c r="A2097" s="1">
        <v>20220299</v>
      </c>
      <c r="B2097" s="426" t="s">
        <v>907</v>
      </c>
      <c r="C2097" s="427">
        <v>2232528243066</v>
      </c>
      <c r="D2097" s="427" t="s">
        <v>909</v>
      </c>
      <c r="E2097" s="428">
        <v>3400</v>
      </c>
      <c r="F2097" s="429">
        <v>44769</v>
      </c>
      <c r="G2097" s="433">
        <v>2022</v>
      </c>
      <c r="H2097" s="432" t="s">
        <v>2690</v>
      </c>
      <c r="I2097" s="426" t="s">
        <v>2691</v>
      </c>
      <c r="J2097" s="426" t="s">
        <v>2691</v>
      </c>
      <c r="K2097" s="426" t="s">
        <v>2692</v>
      </c>
    </row>
    <row r="2098" spans="1:11" ht="15" x14ac:dyDescent="0.2">
      <c r="A2098" s="1">
        <v>20220300</v>
      </c>
      <c r="B2098" s="426" t="s">
        <v>937</v>
      </c>
      <c r="C2098" s="427" t="s">
        <v>1653</v>
      </c>
      <c r="D2098" s="427" t="s">
        <v>945</v>
      </c>
      <c r="E2098" s="428">
        <v>4500</v>
      </c>
      <c r="F2098" s="429">
        <v>44769</v>
      </c>
      <c r="G2098" s="433">
        <v>2022</v>
      </c>
      <c r="H2098" s="432" t="s">
        <v>2690</v>
      </c>
      <c r="I2098" s="426" t="s">
        <v>2691</v>
      </c>
      <c r="J2098" s="426" t="s">
        <v>2691</v>
      </c>
      <c r="K2098" s="426" t="s">
        <v>2692</v>
      </c>
    </row>
    <row r="2099" spans="1:11" ht="15" x14ac:dyDescent="0.2">
      <c r="A2099" s="1">
        <v>20220301</v>
      </c>
      <c r="B2099" s="426" t="s">
        <v>937</v>
      </c>
      <c r="C2099" s="427" t="s">
        <v>1654</v>
      </c>
      <c r="D2099" s="427" t="s">
        <v>946</v>
      </c>
      <c r="E2099" s="428">
        <v>2200</v>
      </c>
      <c r="F2099" s="429">
        <v>44769</v>
      </c>
      <c r="G2099" s="433">
        <v>2022</v>
      </c>
      <c r="H2099" s="432" t="s">
        <v>2690</v>
      </c>
      <c r="I2099" s="426" t="s">
        <v>2691</v>
      </c>
      <c r="J2099" s="426" t="s">
        <v>2691</v>
      </c>
      <c r="K2099" s="426" t="s">
        <v>2692</v>
      </c>
    </row>
    <row r="2100" spans="1:11" ht="15" x14ac:dyDescent="0.2">
      <c r="A2100" s="1">
        <v>20220302</v>
      </c>
      <c r="B2100" s="426" t="s">
        <v>937</v>
      </c>
      <c r="C2100" s="427" t="s">
        <v>2075</v>
      </c>
      <c r="D2100" s="427" t="s">
        <v>947</v>
      </c>
      <c r="E2100" s="428">
        <v>5300</v>
      </c>
      <c r="F2100" s="429">
        <v>44770</v>
      </c>
      <c r="G2100" s="433">
        <v>2022</v>
      </c>
      <c r="H2100" s="432" t="s">
        <v>2690</v>
      </c>
      <c r="I2100" s="426" t="s">
        <v>2691</v>
      </c>
      <c r="J2100" s="426" t="s">
        <v>2691</v>
      </c>
      <c r="K2100" s="426" t="s">
        <v>2692</v>
      </c>
    </row>
    <row r="2101" spans="1:11" ht="15" x14ac:dyDescent="0.2">
      <c r="A2101" s="1">
        <v>20220303</v>
      </c>
      <c r="B2101" s="426" t="s">
        <v>907</v>
      </c>
      <c r="C2101" s="427">
        <v>5182528243426</v>
      </c>
      <c r="D2101" s="427" t="s">
        <v>934</v>
      </c>
      <c r="E2101" s="428">
        <v>6100</v>
      </c>
      <c r="F2101" s="429">
        <v>44770</v>
      </c>
      <c r="G2101" s="433">
        <v>2022</v>
      </c>
      <c r="H2101" s="432" t="s">
        <v>2690</v>
      </c>
      <c r="I2101" s="426" t="s">
        <v>2691</v>
      </c>
      <c r="J2101" s="426" t="s">
        <v>2691</v>
      </c>
      <c r="K2101" s="426" t="s">
        <v>2692</v>
      </c>
    </row>
    <row r="2102" spans="1:11" ht="15" x14ac:dyDescent="0.2">
      <c r="A2102" s="1">
        <v>20220304</v>
      </c>
      <c r="B2102" s="426" t="s">
        <v>907</v>
      </c>
      <c r="C2102" s="427">
        <v>3822528243526</v>
      </c>
      <c r="D2102" s="427" t="s">
        <v>935</v>
      </c>
      <c r="E2102" s="428">
        <v>3600</v>
      </c>
      <c r="F2102" s="429">
        <v>44770</v>
      </c>
      <c r="G2102" s="433">
        <v>2022</v>
      </c>
      <c r="H2102" s="432" t="s">
        <v>2690</v>
      </c>
      <c r="I2102" s="426" t="s">
        <v>2691</v>
      </c>
      <c r="J2102" s="426" t="s">
        <v>2691</v>
      </c>
      <c r="K2102" s="426" t="s">
        <v>2692</v>
      </c>
    </row>
    <row r="2103" spans="1:11" ht="15" x14ac:dyDescent="0.2">
      <c r="A2103" s="1">
        <v>20220305</v>
      </c>
      <c r="B2103" s="426" t="s">
        <v>937</v>
      </c>
      <c r="C2103" s="427" t="s">
        <v>1808</v>
      </c>
      <c r="D2103" s="427" t="s">
        <v>948</v>
      </c>
      <c r="E2103" s="428">
        <v>1900</v>
      </c>
      <c r="F2103" s="429">
        <v>44770</v>
      </c>
      <c r="G2103" s="433">
        <v>2022</v>
      </c>
      <c r="H2103" s="432" t="s">
        <v>2690</v>
      </c>
      <c r="I2103" s="426" t="s">
        <v>2691</v>
      </c>
      <c r="J2103" s="426" t="s">
        <v>2691</v>
      </c>
      <c r="K2103" s="426" t="s">
        <v>2692</v>
      </c>
    </row>
    <row r="2104" spans="1:11" ht="15" x14ac:dyDescent="0.2">
      <c r="A2104" s="1">
        <v>20220306</v>
      </c>
      <c r="B2104" s="426" t="s">
        <v>937</v>
      </c>
      <c r="C2104" s="427" t="s">
        <v>1807</v>
      </c>
      <c r="D2104" s="427" t="s">
        <v>949</v>
      </c>
      <c r="E2104" s="428">
        <v>2300</v>
      </c>
      <c r="F2104" s="429">
        <v>44770</v>
      </c>
      <c r="G2104" s="433">
        <v>2022</v>
      </c>
      <c r="H2104" s="432" t="s">
        <v>2690</v>
      </c>
      <c r="I2104" s="426" t="s">
        <v>2691</v>
      </c>
      <c r="J2104" s="426" t="s">
        <v>2691</v>
      </c>
      <c r="K2104" s="426" t="s">
        <v>2692</v>
      </c>
    </row>
    <row r="2105" spans="1:11" ht="15" x14ac:dyDescent="0.2">
      <c r="A2105" s="1">
        <v>20220307</v>
      </c>
      <c r="B2105" s="426" t="s">
        <v>937</v>
      </c>
      <c r="C2105" s="427" t="s">
        <v>1809</v>
      </c>
      <c r="D2105" s="427" t="s">
        <v>950</v>
      </c>
      <c r="E2105" s="428">
        <v>3700</v>
      </c>
      <c r="F2105" s="429">
        <v>44769</v>
      </c>
      <c r="G2105" s="433">
        <v>2022</v>
      </c>
      <c r="H2105" s="432" t="s">
        <v>2690</v>
      </c>
      <c r="I2105" s="426" t="s">
        <v>2691</v>
      </c>
      <c r="J2105" s="426" t="s">
        <v>2691</v>
      </c>
      <c r="K2105" s="426" t="s">
        <v>2692</v>
      </c>
    </row>
    <row r="2106" spans="1:11" ht="15" x14ac:dyDescent="0.2">
      <c r="A2106" s="1">
        <v>20220308</v>
      </c>
      <c r="B2106" s="426" t="s">
        <v>907</v>
      </c>
      <c r="C2106" s="427">
        <v>2872528244240</v>
      </c>
      <c r="D2106" s="427" t="s">
        <v>917</v>
      </c>
      <c r="E2106" s="428">
        <v>7100</v>
      </c>
      <c r="F2106" s="429">
        <v>44769</v>
      </c>
      <c r="G2106" s="433">
        <v>2022</v>
      </c>
      <c r="H2106" s="432" t="s">
        <v>2690</v>
      </c>
      <c r="I2106" s="426" t="s">
        <v>2691</v>
      </c>
      <c r="J2106" s="426" t="s">
        <v>2691</v>
      </c>
      <c r="K2106" s="426" t="s">
        <v>2692</v>
      </c>
    </row>
    <row r="2107" spans="1:11" ht="15" x14ac:dyDescent="0.2">
      <c r="A2107" s="1">
        <v>20220309</v>
      </c>
      <c r="B2107" s="426" t="s">
        <v>937</v>
      </c>
      <c r="C2107" s="427" t="s">
        <v>1655</v>
      </c>
      <c r="D2107" s="427" t="s">
        <v>951</v>
      </c>
      <c r="E2107" s="428">
        <v>2800</v>
      </c>
      <c r="F2107" s="429">
        <v>44769</v>
      </c>
      <c r="G2107" s="433">
        <v>2022</v>
      </c>
      <c r="H2107" s="432" t="s">
        <v>2690</v>
      </c>
      <c r="I2107" s="426" t="s">
        <v>2691</v>
      </c>
      <c r="J2107" s="426" t="s">
        <v>2691</v>
      </c>
      <c r="K2107" s="426" t="s">
        <v>2692</v>
      </c>
    </row>
    <row r="2108" spans="1:11" ht="15" x14ac:dyDescent="0.2">
      <c r="A2108" s="1">
        <v>20220310</v>
      </c>
      <c r="B2108" s="426" t="s">
        <v>937</v>
      </c>
      <c r="C2108" s="427">
        <v>3672528245344</v>
      </c>
      <c r="D2108" s="427" t="s">
        <v>952</v>
      </c>
      <c r="E2108" s="428">
        <v>1700</v>
      </c>
      <c r="F2108" s="429">
        <v>44770</v>
      </c>
      <c r="G2108" s="433">
        <v>2022</v>
      </c>
      <c r="H2108" s="432" t="s">
        <v>2690</v>
      </c>
      <c r="I2108" s="426" t="s">
        <v>2691</v>
      </c>
      <c r="J2108" s="426" t="s">
        <v>2691</v>
      </c>
      <c r="K2108" s="426" t="s">
        <v>2692</v>
      </c>
    </row>
    <row r="2109" spans="1:11" ht="15" x14ac:dyDescent="0.2">
      <c r="A2109" s="1">
        <v>20220311</v>
      </c>
      <c r="B2109" s="426" t="s">
        <v>907</v>
      </c>
      <c r="C2109" s="427">
        <v>1552528244566</v>
      </c>
      <c r="D2109" s="427" t="s">
        <v>910</v>
      </c>
      <c r="E2109" s="428">
        <v>4400</v>
      </c>
      <c r="F2109" s="429">
        <v>44770</v>
      </c>
      <c r="G2109" s="433">
        <v>2022</v>
      </c>
      <c r="H2109" s="432" t="s">
        <v>2690</v>
      </c>
      <c r="I2109" s="426" t="s">
        <v>2691</v>
      </c>
      <c r="J2109" s="426" t="s">
        <v>2691</v>
      </c>
      <c r="K2109" s="426" t="s">
        <v>2692</v>
      </c>
    </row>
    <row r="2110" spans="1:11" ht="15" x14ac:dyDescent="0.2">
      <c r="A2110" s="1">
        <v>20220312</v>
      </c>
      <c r="B2110" s="426" t="s">
        <v>937</v>
      </c>
      <c r="C2110" s="427" t="s">
        <v>1656</v>
      </c>
      <c r="D2110" s="427" t="s">
        <v>953</v>
      </c>
      <c r="E2110" s="428">
        <v>2600</v>
      </c>
      <c r="F2110" s="429">
        <v>44769</v>
      </c>
      <c r="G2110" s="433">
        <v>2022</v>
      </c>
      <c r="H2110" s="432" t="s">
        <v>2690</v>
      </c>
      <c r="I2110" s="426" t="s">
        <v>2691</v>
      </c>
      <c r="J2110" s="426" t="s">
        <v>2691</v>
      </c>
      <c r="K2110" s="426" t="s">
        <v>2692</v>
      </c>
    </row>
    <row r="2111" spans="1:11" ht="15" x14ac:dyDescent="0.2">
      <c r="A2111" s="1">
        <v>20220313</v>
      </c>
      <c r="B2111" s="426" t="s">
        <v>937</v>
      </c>
      <c r="C2111" s="427" t="s">
        <v>1810</v>
      </c>
      <c r="D2111" s="427" t="s">
        <v>954</v>
      </c>
      <c r="E2111" s="428">
        <v>3900</v>
      </c>
      <c r="F2111" s="429">
        <v>44770</v>
      </c>
      <c r="G2111" s="433">
        <v>2022</v>
      </c>
      <c r="H2111" s="432" t="s">
        <v>2690</v>
      </c>
      <c r="I2111" s="426" t="s">
        <v>2691</v>
      </c>
      <c r="J2111" s="426" t="s">
        <v>2691</v>
      </c>
      <c r="K2111" s="426" t="s">
        <v>2692</v>
      </c>
    </row>
    <row r="2112" spans="1:11" ht="15" x14ac:dyDescent="0.2">
      <c r="A2112" s="1">
        <v>20220314</v>
      </c>
      <c r="B2112" s="426" t="s">
        <v>937</v>
      </c>
      <c r="C2112" s="427" t="s">
        <v>2076</v>
      </c>
      <c r="D2112" s="427" t="s">
        <v>955</v>
      </c>
      <c r="E2112" s="428">
        <v>4600</v>
      </c>
      <c r="F2112" s="429">
        <v>44770</v>
      </c>
      <c r="G2112" s="433">
        <v>2022</v>
      </c>
      <c r="H2112" s="432" t="s">
        <v>2690</v>
      </c>
      <c r="I2112" s="426" t="s">
        <v>2691</v>
      </c>
      <c r="J2112" s="426" t="s">
        <v>2691</v>
      </c>
      <c r="K2112" s="426" t="s">
        <v>2692</v>
      </c>
    </row>
    <row r="2113" spans="1:11" ht="15" x14ac:dyDescent="0.2">
      <c r="A2113" s="1">
        <v>20220315</v>
      </c>
      <c r="B2113" s="426" t="s">
        <v>937</v>
      </c>
      <c r="C2113" s="427" t="s">
        <v>1657</v>
      </c>
      <c r="D2113" s="427" t="s">
        <v>956</v>
      </c>
      <c r="E2113" s="428">
        <v>4100</v>
      </c>
      <c r="F2113" s="429">
        <v>44770</v>
      </c>
      <c r="G2113" s="433">
        <v>2022</v>
      </c>
      <c r="H2113" s="432" t="s">
        <v>2690</v>
      </c>
      <c r="I2113" s="426" t="s">
        <v>2691</v>
      </c>
      <c r="J2113" s="426" t="s">
        <v>2691</v>
      </c>
      <c r="K2113" s="426" t="s">
        <v>2692</v>
      </c>
    </row>
    <row r="2114" spans="1:11" ht="15" x14ac:dyDescent="0.2">
      <c r="A2114" s="1">
        <v>20220316</v>
      </c>
      <c r="B2114" s="426" t="s">
        <v>937</v>
      </c>
      <c r="C2114" s="427" t="s">
        <v>1658</v>
      </c>
      <c r="D2114" s="427" t="s">
        <v>957</v>
      </c>
      <c r="E2114" s="428">
        <v>2100</v>
      </c>
      <c r="F2114" s="429">
        <v>44770</v>
      </c>
      <c r="G2114" s="433">
        <v>2022</v>
      </c>
      <c r="H2114" s="432" t="s">
        <v>2690</v>
      </c>
      <c r="I2114" s="426" t="s">
        <v>2691</v>
      </c>
      <c r="J2114" s="426" t="s">
        <v>2691</v>
      </c>
      <c r="K2114" s="426" t="s">
        <v>2692</v>
      </c>
    </row>
    <row r="2115" spans="1:11" ht="15" x14ac:dyDescent="0.2">
      <c r="A2115" s="1">
        <v>20220317</v>
      </c>
      <c r="B2115" s="426" t="s">
        <v>937</v>
      </c>
      <c r="C2115" s="427" t="s">
        <v>1659</v>
      </c>
      <c r="D2115" s="427" t="s">
        <v>958</v>
      </c>
      <c r="E2115" s="428">
        <v>2400</v>
      </c>
      <c r="F2115" s="429">
        <v>44769</v>
      </c>
      <c r="G2115" s="433">
        <v>2022</v>
      </c>
      <c r="H2115" s="432" t="s">
        <v>2690</v>
      </c>
      <c r="I2115" s="426" t="s">
        <v>2691</v>
      </c>
      <c r="J2115" s="426" t="s">
        <v>2691</v>
      </c>
      <c r="K2115" s="426" t="s">
        <v>2692</v>
      </c>
    </row>
    <row r="2116" spans="1:11" ht="15" x14ac:dyDescent="0.2">
      <c r="A2116" s="1">
        <v>20220318</v>
      </c>
      <c r="B2116" s="426" t="s">
        <v>937</v>
      </c>
      <c r="C2116" s="427" t="s">
        <v>2077</v>
      </c>
      <c r="D2116" s="427" t="s">
        <v>959</v>
      </c>
      <c r="E2116" s="428">
        <v>3600</v>
      </c>
      <c r="F2116" s="429">
        <v>44770</v>
      </c>
      <c r="G2116" s="433">
        <v>2022</v>
      </c>
      <c r="H2116" s="432" t="s">
        <v>2690</v>
      </c>
      <c r="I2116" s="426" t="s">
        <v>2691</v>
      </c>
      <c r="J2116" s="426" t="s">
        <v>2691</v>
      </c>
      <c r="K2116" s="426" t="s">
        <v>2692</v>
      </c>
    </row>
    <row r="2117" spans="1:11" ht="15" x14ac:dyDescent="0.2">
      <c r="A2117" s="1">
        <v>20220319</v>
      </c>
      <c r="B2117" s="426" t="s">
        <v>937</v>
      </c>
      <c r="C2117" s="427" t="s">
        <v>1660</v>
      </c>
      <c r="D2117" s="427" t="s">
        <v>960</v>
      </c>
      <c r="E2117" s="428">
        <v>4400</v>
      </c>
      <c r="F2117" s="429">
        <v>44770</v>
      </c>
      <c r="G2117" s="433">
        <v>2022</v>
      </c>
      <c r="H2117" s="432" t="s">
        <v>2690</v>
      </c>
      <c r="I2117" s="426" t="s">
        <v>2691</v>
      </c>
      <c r="J2117" s="426" t="s">
        <v>2691</v>
      </c>
      <c r="K2117" s="426" t="s">
        <v>2692</v>
      </c>
    </row>
    <row r="2118" spans="1:11" ht="15" x14ac:dyDescent="0.2">
      <c r="A2118" s="1">
        <v>20220320</v>
      </c>
      <c r="B2118" s="426" t="s">
        <v>907</v>
      </c>
      <c r="C2118" s="427">
        <v>6072528245428</v>
      </c>
      <c r="D2118" s="427" t="s">
        <v>936</v>
      </c>
      <c r="E2118" s="428">
        <v>4600</v>
      </c>
      <c r="F2118" s="429">
        <v>44770</v>
      </c>
      <c r="G2118" s="433">
        <v>2022</v>
      </c>
      <c r="H2118" s="432" t="s">
        <v>2690</v>
      </c>
      <c r="I2118" s="426" t="s">
        <v>2691</v>
      </c>
      <c r="J2118" s="426" t="s">
        <v>2691</v>
      </c>
      <c r="K2118" s="426" t="s">
        <v>2692</v>
      </c>
    </row>
    <row r="2119" spans="1:11" ht="15" x14ac:dyDescent="0.2">
      <c r="A2119" s="1">
        <v>20220321</v>
      </c>
      <c r="B2119" s="426" t="s">
        <v>907</v>
      </c>
      <c r="C2119" s="427">
        <v>2362528245580</v>
      </c>
      <c r="D2119" s="427" t="s">
        <v>915</v>
      </c>
      <c r="E2119" s="428">
        <v>3900</v>
      </c>
      <c r="F2119" s="429">
        <v>44770</v>
      </c>
      <c r="G2119" s="433">
        <v>2022</v>
      </c>
      <c r="H2119" s="432" t="s">
        <v>2690</v>
      </c>
      <c r="I2119" s="426" t="s">
        <v>2691</v>
      </c>
      <c r="J2119" s="426" t="s">
        <v>2691</v>
      </c>
      <c r="K2119" s="426" t="s">
        <v>2692</v>
      </c>
    </row>
    <row r="2120" spans="1:11" ht="15" x14ac:dyDescent="0.2">
      <c r="A2120" s="1">
        <v>20220322</v>
      </c>
      <c r="B2120" s="426" t="s">
        <v>937</v>
      </c>
      <c r="C2120" s="427" t="s">
        <v>1661</v>
      </c>
      <c r="D2120" s="427" t="s">
        <v>961</v>
      </c>
      <c r="E2120" s="428">
        <v>3100</v>
      </c>
      <c r="F2120" s="429">
        <v>44770</v>
      </c>
      <c r="G2120" s="433">
        <v>2022</v>
      </c>
      <c r="H2120" s="432" t="s">
        <v>2690</v>
      </c>
      <c r="I2120" s="426" t="s">
        <v>2691</v>
      </c>
      <c r="J2120" s="426" t="s">
        <v>2691</v>
      </c>
      <c r="K2120" s="426" t="s">
        <v>2692</v>
      </c>
    </row>
    <row r="2121" spans="1:11" ht="15" x14ac:dyDescent="0.2">
      <c r="A2121" s="1">
        <v>20220323</v>
      </c>
      <c r="B2121" s="426" t="s">
        <v>937</v>
      </c>
      <c r="C2121" s="427" t="s">
        <v>1662</v>
      </c>
      <c r="D2121" s="427" t="s">
        <v>962</v>
      </c>
      <c r="E2121" s="428">
        <v>3900</v>
      </c>
      <c r="F2121" s="429">
        <v>44770</v>
      </c>
      <c r="G2121" s="433">
        <v>2022</v>
      </c>
      <c r="H2121" s="432" t="s">
        <v>2690</v>
      </c>
      <c r="I2121" s="426" t="s">
        <v>2691</v>
      </c>
      <c r="J2121" s="426" t="s">
        <v>2691</v>
      </c>
      <c r="K2121" s="426" t="s">
        <v>2692</v>
      </c>
    </row>
    <row r="2122" spans="1:11" ht="15" x14ac:dyDescent="0.2">
      <c r="A2122" s="1">
        <v>20220324</v>
      </c>
      <c r="B2122" s="426" t="s">
        <v>937</v>
      </c>
      <c r="C2122" s="427" t="s">
        <v>1663</v>
      </c>
      <c r="D2122" s="427" t="s">
        <v>963</v>
      </c>
      <c r="E2122" s="428">
        <v>4200</v>
      </c>
      <c r="F2122" s="429">
        <v>44770</v>
      </c>
      <c r="G2122" s="433">
        <v>2022</v>
      </c>
      <c r="H2122" s="432" t="s">
        <v>2690</v>
      </c>
      <c r="I2122" s="426" t="s">
        <v>2691</v>
      </c>
      <c r="J2122" s="426" t="s">
        <v>2691</v>
      </c>
      <c r="K2122" s="426" t="s">
        <v>2692</v>
      </c>
    </row>
    <row r="2123" spans="1:11" ht="15" x14ac:dyDescent="0.2">
      <c r="A2123" s="1">
        <v>20220325</v>
      </c>
      <c r="B2123" s="426" t="s">
        <v>937</v>
      </c>
      <c r="C2123" s="427" t="s">
        <v>2078</v>
      </c>
      <c r="D2123" s="427" t="s">
        <v>964</v>
      </c>
      <c r="E2123" s="428">
        <v>2200</v>
      </c>
      <c r="F2123" s="429">
        <v>44769</v>
      </c>
      <c r="G2123" s="433">
        <v>2022</v>
      </c>
      <c r="H2123" s="432" t="s">
        <v>2690</v>
      </c>
      <c r="I2123" s="426" t="s">
        <v>2691</v>
      </c>
      <c r="J2123" s="426" t="s">
        <v>2691</v>
      </c>
      <c r="K2123" s="426" t="s">
        <v>2692</v>
      </c>
    </row>
    <row r="2124" spans="1:11" ht="15" x14ac:dyDescent="0.2">
      <c r="A2124" s="1">
        <v>20220326</v>
      </c>
      <c r="B2124" s="426" t="s">
        <v>937</v>
      </c>
      <c r="C2124" s="427" t="s">
        <v>1811</v>
      </c>
      <c r="D2124" s="427" t="s">
        <v>965</v>
      </c>
      <c r="E2124" s="428">
        <v>2900</v>
      </c>
      <c r="F2124" s="429">
        <v>44770</v>
      </c>
      <c r="G2124" s="433">
        <v>2022</v>
      </c>
      <c r="H2124" s="432" t="s">
        <v>2690</v>
      </c>
      <c r="I2124" s="426" t="s">
        <v>2691</v>
      </c>
      <c r="J2124" s="426" t="s">
        <v>2691</v>
      </c>
      <c r="K2124" s="426" t="s">
        <v>2692</v>
      </c>
    </row>
    <row r="2125" spans="1:11" ht="15" x14ac:dyDescent="0.2">
      <c r="A2125" s="1">
        <v>20220327</v>
      </c>
      <c r="B2125" s="426" t="s">
        <v>937</v>
      </c>
      <c r="C2125" s="427" t="s">
        <v>2079</v>
      </c>
      <c r="D2125" s="427" t="s">
        <v>966</v>
      </c>
      <c r="E2125" s="428">
        <v>2400</v>
      </c>
      <c r="F2125" s="429">
        <v>44769</v>
      </c>
      <c r="G2125" s="433">
        <v>2022</v>
      </c>
      <c r="H2125" s="432" t="s">
        <v>2690</v>
      </c>
      <c r="I2125" s="426" t="s">
        <v>2691</v>
      </c>
      <c r="J2125" s="426" t="s">
        <v>2691</v>
      </c>
      <c r="K2125" s="426" t="s">
        <v>2692</v>
      </c>
    </row>
    <row r="2126" spans="1:11" ht="15" x14ac:dyDescent="0.2">
      <c r="A2126" s="1">
        <v>20220328</v>
      </c>
      <c r="B2126" s="426" t="s">
        <v>937</v>
      </c>
      <c r="C2126" s="427" t="s">
        <v>2080</v>
      </c>
      <c r="D2126" s="427" t="s">
        <v>967</v>
      </c>
      <c r="E2126" s="428">
        <v>1300</v>
      </c>
      <c r="F2126" s="429">
        <v>44770</v>
      </c>
      <c r="G2126" s="433">
        <v>2022</v>
      </c>
      <c r="H2126" s="432" t="s">
        <v>2690</v>
      </c>
      <c r="I2126" s="426" t="s">
        <v>2691</v>
      </c>
      <c r="J2126" s="426" t="s">
        <v>2691</v>
      </c>
      <c r="K2126" s="426" t="s">
        <v>2692</v>
      </c>
    </row>
    <row r="2127" spans="1:11" ht="15" x14ac:dyDescent="0.2">
      <c r="A2127" s="1">
        <v>20220329</v>
      </c>
      <c r="B2127" s="426" t="s">
        <v>937</v>
      </c>
      <c r="C2127" s="427" t="s">
        <v>1664</v>
      </c>
      <c r="D2127" s="427" t="s">
        <v>968</v>
      </c>
      <c r="E2127" s="428">
        <v>3000</v>
      </c>
      <c r="F2127" s="429">
        <v>44770</v>
      </c>
      <c r="G2127" s="433">
        <v>2022</v>
      </c>
      <c r="H2127" s="432" t="s">
        <v>2690</v>
      </c>
      <c r="I2127" s="426" t="s">
        <v>2691</v>
      </c>
      <c r="J2127" s="426" t="s">
        <v>2691</v>
      </c>
      <c r="K2127" s="426" t="s">
        <v>2692</v>
      </c>
    </row>
    <row r="2128" spans="1:11" ht="15" x14ac:dyDescent="0.2">
      <c r="A2128" s="1">
        <v>20220330</v>
      </c>
      <c r="B2128" s="426" t="s">
        <v>937</v>
      </c>
      <c r="C2128" s="427" t="s">
        <v>2081</v>
      </c>
      <c r="D2128" s="427" t="s">
        <v>969</v>
      </c>
      <c r="E2128" s="428">
        <v>2000</v>
      </c>
      <c r="F2128" s="429">
        <v>44769</v>
      </c>
      <c r="G2128" s="433">
        <v>2022</v>
      </c>
      <c r="H2128" s="432" t="s">
        <v>2690</v>
      </c>
      <c r="I2128" s="426" t="s">
        <v>2691</v>
      </c>
      <c r="J2128" s="426" t="s">
        <v>2691</v>
      </c>
      <c r="K2128" s="426" t="s">
        <v>2692</v>
      </c>
    </row>
    <row r="2129" spans="1:11" ht="15" x14ac:dyDescent="0.2">
      <c r="A2129" s="1">
        <v>20220331</v>
      </c>
      <c r="B2129" s="426" t="s">
        <v>937</v>
      </c>
      <c r="C2129" s="427" t="s">
        <v>1665</v>
      </c>
      <c r="D2129" s="427" t="s">
        <v>970</v>
      </c>
      <c r="E2129" s="428">
        <v>2500</v>
      </c>
      <c r="F2129" s="429">
        <v>44770</v>
      </c>
      <c r="G2129" s="433">
        <v>2022</v>
      </c>
      <c r="H2129" s="432" t="s">
        <v>2690</v>
      </c>
      <c r="I2129" s="426" t="s">
        <v>2691</v>
      </c>
      <c r="J2129" s="426" t="s">
        <v>2691</v>
      </c>
      <c r="K2129" s="426" t="s">
        <v>2692</v>
      </c>
    </row>
    <row r="2130" spans="1:11" ht="15" x14ac:dyDescent="0.2">
      <c r="A2130" s="1">
        <v>20220332</v>
      </c>
      <c r="B2130" s="426" t="s">
        <v>937</v>
      </c>
      <c r="C2130" s="427" t="s">
        <v>1812</v>
      </c>
      <c r="D2130" s="427" t="s">
        <v>971</v>
      </c>
      <c r="E2130" s="428">
        <v>2700</v>
      </c>
      <c r="F2130" s="429">
        <v>44770</v>
      </c>
      <c r="G2130" s="433">
        <v>2022</v>
      </c>
      <c r="H2130" s="432" t="s">
        <v>2690</v>
      </c>
      <c r="I2130" s="426" t="s">
        <v>2691</v>
      </c>
      <c r="J2130" s="426" t="s">
        <v>2691</v>
      </c>
      <c r="K2130" s="426" t="s">
        <v>2692</v>
      </c>
    </row>
    <row r="2131" spans="1:11" ht="15" x14ac:dyDescent="0.2">
      <c r="A2131" s="1">
        <v>20220333</v>
      </c>
      <c r="B2131" s="426" t="s">
        <v>937</v>
      </c>
      <c r="C2131" s="427" t="s">
        <v>1666</v>
      </c>
      <c r="D2131" s="427" t="s">
        <v>972</v>
      </c>
      <c r="E2131" s="428">
        <v>2800</v>
      </c>
      <c r="F2131" s="429">
        <v>44769</v>
      </c>
      <c r="G2131" s="433">
        <v>2022</v>
      </c>
      <c r="H2131" s="432" t="s">
        <v>2690</v>
      </c>
      <c r="I2131" s="426" t="s">
        <v>2691</v>
      </c>
      <c r="J2131" s="426" t="s">
        <v>2691</v>
      </c>
      <c r="K2131" s="426" t="s">
        <v>2692</v>
      </c>
    </row>
    <row r="2132" spans="1:11" ht="15" x14ac:dyDescent="0.2">
      <c r="A2132" s="1">
        <v>20220334</v>
      </c>
      <c r="B2132" s="426" t="s">
        <v>937</v>
      </c>
      <c r="C2132" s="427" t="s">
        <v>1667</v>
      </c>
      <c r="D2132" s="427" t="s">
        <v>973</v>
      </c>
      <c r="E2132" s="428">
        <v>2800</v>
      </c>
      <c r="F2132" s="429">
        <v>44770</v>
      </c>
      <c r="G2132" s="433">
        <v>2022</v>
      </c>
      <c r="H2132" s="432" t="s">
        <v>2690</v>
      </c>
      <c r="I2132" s="426" t="s">
        <v>2691</v>
      </c>
      <c r="J2132" s="426" t="s">
        <v>2691</v>
      </c>
      <c r="K2132" s="426" t="s">
        <v>2692</v>
      </c>
    </row>
    <row r="2133" spans="1:11" ht="15" x14ac:dyDescent="0.2">
      <c r="A2133" s="1">
        <v>20220335</v>
      </c>
      <c r="B2133" s="426" t="s">
        <v>937</v>
      </c>
      <c r="C2133" s="427" t="s">
        <v>1668</v>
      </c>
      <c r="D2133" s="427" t="s">
        <v>974</v>
      </c>
      <c r="E2133" s="428">
        <v>2400</v>
      </c>
      <c r="F2133" s="429">
        <v>44770</v>
      </c>
      <c r="G2133" s="433">
        <v>2022</v>
      </c>
      <c r="H2133" s="432" t="s">
        <v>2690</v>
      </c>
      <c r="I2133" s="426" t="s">
        <v>2691</v>
      </c>
      <c r="J2133" s="426" t="s">
        <v>2691</v>
      </c>
      <c r="K2133" s="426" t="s">
        <v>2692</v>
      </c>
    </row>
    <row r="2134" spans="1:11" ht="15" x14ac:dyDescent="0.2">
      <c r="A2134" s="1">
        <v>20220336</v>
      </c>
      <c r="B2134" s="426" t="s">
        <v>937</v>
      </c>
      <c r="C2134" s="427" t="s">
        <v>1669</v>
      </c>
      <c r="D2134" s="427" t="s">
        <v>975</v>
      </c>
      <c r="E2134" s="428">
        <v>2300</v>
      </c>
      <c r="F2134" s="429">
        <v>44770</v>
      </c>
      <c r="G2134" s="433">
        <v>2022</v>
      </c>
      <c r="H2134" s="432" t="s">
        <v>2690</v>
      </c>
      <c r="I2134" s="426" t="s">
        <v>2691</v>
      </c>
      <c r="J2134" s="426" t="s">
        <v>2691</v>
      </c>
      <c r="K2134" s="426" t="s">
        <v>2692</v>
      </c>
    </row>
    <row r="2135" spans="1:11" ht="15" x14ac:dyDescent="0.2">
      <c r="A2135" s="1">
        <v>20220337</v>
      </c>
      <c r="B2135" s="426" t="s">
        <v>937</v>
      </c>
      <c r="C2135" s="427" t="s">
        <v>1670</v>
      </c>
      <c r="D2135" s="427" t="s">
        <v>976</v>
      </c>
      <c r="E2135" s="428">
        <v>3400</v>
      </c>
      <c r="F2135" s="429">
        <v>44770</v>
      </c>
      <c r="G2135" s="433">
        <v>2022</v>
      </c>
      <c r="H2135" s="432" t="s">
        <v>2690</v>
      </c>
      <c r="I2135" s="426" t="s">
        <v>2691</v>
      </c>
      <c r="J2135" s="426" t="s">
        <v>2691</v>
      </c>
      <c r="K2135" s="426" t="s">
        <v>2692</v>
      </c>
    </row>
    <row r="2136" spans="1:11" ht="15" x14ac:dyDescent="0.2">
      <c r="A2136" s="1">
        <v>20220338</v>
      </c>
      <c r="B2136" s="426" t="s">
        <v>937</v>
      </c>
      <c r="C2136" s="427" t="s">
        <v>2082</v>
      </c>
      <c r="D2136" s="427" t="s">
        <v>977</v>
      </c>
      <c r="E2136" s="428">
        <v>1300</v>
      </c>
      <c r="F2136" s="429">
        <v>44770</v>
      </c>
      <c r="G2136" s="433">
        <v>2022</v>
      </c>
      <c r="H2136" s="432" t="s">
        <v>2690</v>
      </c>
      <c r="I2136" s="426" t="s">
        <v>2691</v>
      </c>
      <c r="J2136" s="426" t="s">
        <v>2691</v>
      </c>
      <c r="K2136" s="426" t="s">
        <v>2692</v>
      </c>
    </row>
    <row r="2137" spans="1:11" ht="15" x14ac:dyDescent="0.2">
      <c r="A2137" s="1">
        <v>20220339</v>
      </c>
      <c r="B2137" s="426" t="s">
        <v>937</v>
      </c>
      <c r="C2137" s="427" t="s">
        <v>2083</v>
      </c>
      <c r="D2137" s="427" t="s">
        <v>978</v>
      </c>
      <c r="E2137" s="428">
        <v>3300</v>
      </c>
      <c r="F2137" s="429">
        <v>44769</v>
      </c>
      <c r="G2137" s="433">
        <v>2022</v>
      </c>
      <c r="H2137" s="432" t="s">
        <v>2690</v>
      </c>
      <c r="I2137" s="426" t="s">
        <v>2691</v>
      </c>
      <c r="J2137" s="426" t="s">
        <v>2691</v>
      </c>
      <c r="K2137" s="426" t="s">
        <v>2692</v>
      </c>
    </row>
    <row r="2138" spans="1:11" ht="15" x14ac:dyDescent="0.2">
      <c r="A2138" s="1">
        <v>20220340</v>
      </c>
      <c r="B2138" s="426" t="s">
        <v>937</v>
      </c>
      <c r="C2138" s="427" t="s">
        <v>1813</v>
      </c>
      <c r="D2138" s="427" t="s">
        <v>979</v>
      </c>
      <c r="E2138" s="428">
        <v>1900</v>
      </c>
      <c r="F2138" s="429">
        <v>44769</v>
      </c>
      <c r="G2138" s="433">
        <v>2022</v>
      </c>
      <c r="H2138" s="432" t="s">
        <v>2690</v>
      </c>
      <c r="I2138" s="426" t="s">
        <v>2691</v>
      </c>
      <c r="J2138" s="426" t="s">
        <v>2691</v>
      </c>
      <c r="K2138" s="426" t="s">
        <v>2692</v>
      </c>
    </row>
    <row r="2139" spans="1:11" ht="15" x14ac:dyDescent="0.2">
      <c r="A2139" s="1">
        <v>20220341</v>
      </c>
      <c r="B2139" s="426" t="s">
        <v>937</v>
      </c>
      <c r="C2139" s="427" t="s">
        <v>2084</v>
      </c>
      <c r="D2139" s="427" t="s">
        <v>980</v>
      </c>
      <c r="E2139" s="428">
        <v>2400</v>
      </c>
      <c r="F2139" s="429">
        <v>44770</v>
      </c>
      <c r="G2139" s="433">
        <v>2022</v>
      </c>
      <c r="H2139" s="432" t="s">
        <v>2690</v>
      </c>
      <c r="I2139" s="426" t="s">
        <v>2691</v>
      </c>
      <c r="J2139" s="426" t="s">
        <v>2691</v>
      </c>
      <c r="K2139" s="426" t="s">
        <v>2692</v>
      </c>
    </row>
    <row r="2140" spans="1:11" ht="15" x14ac:dyDescent="0.2">
      <c r="A2140" s="1">
        <v>20220342</v>
      </c>
      <c r="B2140" s="426" t="s">
        <v>937</v>
      </c>
      <c r="C2140" s="427" t="s">
        <v>1671</v>
      </c>
      <c r="D2140" s="427" t="s">
        <v>981</v>
      </c>
      <c r="E2140" s="428">
        <v>2100</v>
      </c>
      <c r="F2140" s="429">
        <v>44770</v>
      </c>
      <c r="G2140" s="433">
        <v>2022</v>
      </c>
      <c r="H2140" s="432" t="s">
        <v>2690</v>
      </c>
      <c r="I2140" s="426" t="s">
        <v>2691</v>
      </c>
      <c r="J2140" s="426" t="s">
        <v>2691</v>
      </c>
      <c r="K2140" s="426" t="s">
        <v>2692</v>
      </c>
    </row>
    <row r="2141" spans="1:11" ht="15" x14ac:dyDescent="0.2">
      <c r="A2141" s="1">
        <v>20220343</v>
      </c>
      <c r="B2141" s="426" t="s">
        <v>937</v>
      </c>
      <c r="C2141" s="427" t="s">
        <v>2085</v>
      </c>
      <c r="D2141" s="427" t="s">
        <v>982</v>
      </c>
      <c r="E2141" s="428">
        <v>2100</v>
      </c>
      <c r="F2141" s="429">
        <v>44770</v>
      </c>
      <c r="G2141" s="433">
        <v>2022</v>
      </c>
      <c r="H2141" s="432" t="s">
        <v>2690</v>
      </c>
      <c r="I2141" s="426" t="s">
        <v>2691</v>
      </c>
      <c r="J2141" s="426" t="s">
        <v>2691</v>
      </c>
      <c r="K2141" s="426" t="s">
        <v>2692</v>
      </c>
    </row>
    <row r="2142" spans="1:11" ht="15" x14ac:dyDescent="0.2">
      <c r="A2142" s="1">
        <v>20220344</v>
      </c>
      <c r="B2142" s="426" t="s">
        <v>937</v>
      </c>
      <c r="C2142" s="427" t="s">
        <v>1814</v>
      </c>
      <c r="D2142" s="427" t="s">
        <v>983</v>
      </c>
      <c r="E2142" s="428">
        <v>1800</v>
      </c>
      <c r="F2142" s="429">
        <v>44770</v>
      </c>
      <c r="G2142" s="433">
        <v>2022</v>
      </c>
      <c r="H2142" s="432" t="s">
        <v>2690</v>
      </c>
      <c r="I2142" s="426" t="s">
        <v>2691</v>
      </c>
      <c r="J2142" s="426" t="s">
        <v>2691</v>
      </c>
      <c r="K2142" s="426" t="s">
        <v>2692</v>
      </c>
    </row>
    <row r="2143" spans="1:11" ht="15" x14ac:dyDescent="0.2">
      <c r="A2143" s="1">
        <v>20220345</v>
      </c>
      <c r="B2143" s="426" t="s">
        <v>937</v>
      </c>
      <c r="C2143" s="427" t="s">
        <v>1672</v>
      </c>
      <c r="D2143" s="427" t="s">
        <v>984</v>
      </c>
      <c r="E2143" s="428">
        <v>2400</v>
      </c>
      <c r="F2143" s="429">
        <v>44770</v>
      </c>
      <c r="G2143" s="433">
        <v>2022</v>
      </c>
      <c r="H2143" s="432" t="s">
        <v>2690</v>
      </c>
      <c r="I2143" s="426" t="s">
        <v>2691</v>
      </c>
      <c r="J2143" s="426" t="s">
        <v>2691</v>
      </c>
      <c r="K2143" s="426" t="s">
        <v>2692</v>
      </c>
    </row>
    <row r="2144" spans="1:11" ht="15" x14ac:dyDescent="0.2">
      <c r="A2144" s="1">
        <v>20220346</v>
      </c>
      <c r="B2144" s="426" t="s">
        <v>937</v>
      </c>
      <c r="C2144" s="427" t="s">
        <v>2107</v>
      </c>
      <c r="D2144" s="427" t="s">
        <v>985</v>
      </c>
      <c r="E2144" s="428">
        <v>2500</v>
      </c>
      <c r="F2144" s="429">
        <v>44770</v>
      </c>
      <c r="G2144" s="433">
        <v>2022</v>
      </c>
      <c r="H2144" s="432" t="s">
        <v>2690</v>
      </c>
      <c r="I2144" s="426" t="s">
        <v>2691</v>
      </c>
      <c r="J2144" s="426" t="s">
        <v>2691</v>
      </c>
      <c r="K2144" s="426" t="s">
        <v>2692</v>
      </c>
    </row>
    <row r="2145" spans="1:11" ht="15" x14ac:dyDescent="0.2">
      <c r="A2145" s="1">
        <v>20220347</v>
      </c>
      <c r="B2145" s="426" t="s">
        <v>937</v>
      </c>
      <c r="C2145" s="427" t="s">
        <v>2086</v>
      </c>
      <c r="D2145" s="427" t="s">
        <v>986</v>
      </c>
      <c r="E2145" s="428">
        <v>3200</v>
      </c>
      <c r="F2145" s="429">
        <v>44770</v>
      </c>
      <c r="G2145" s="433">
        <v>2022</v>
      </c>
      <c r="H2145" s="432" t="s">
        <v>2690</v>
      </c>
      <c r="I2145" s="426" t="s">
        <v>2691</v>
      </c>
      <c r="J2145" s="426" t="s">
        <v>2691</v>
      </c>
      <c r="K2145" s="426" t="s">
        <v>2692</v>
      </c>
    </row>
    <row r="2146" spans="1:11" ht="15" x14ac:dyDescent="0.2">
      <c r="A2146" s="1">
        <v>20220348</v>
      </c>
      <c r="B2146" s="426" t="s">
        <v>937</v>
      </c>
      <c r="C2146" s="427" t="s">
        <v>1673</v>
      </c>
      <c r="D2146" s="427" t="s">
        <v>1132</v>
      </c>
      <c r="E2146" s="428">
        <v>2000</v>
      </c>
      <c r="F2146" s="429">
        <v>44769</v>
      </c>
      <c r="G2146" s="433">
        <v>2022</v>
      </c>
      <c r="H2146" s="432" t="s">
        <v>2690</v>
      </c>
      <c r="I2146" s="426" t="s">
        <v>2691</v>
      </c>
      <c r="J2146" s="426" t="s">
        <v>2691</v>
      </c>
      <c r="K2146" s="426" t="s">
        <v>2692</v>
      </c>
    </row>
    <row r="2147" spans="1:11" ht="15" x14ac:dyDescent="0.2">
      <c r="A2147" s="1">
        <v>20220349</v>
      </c>
      <c r="B2147" s="426" t="s">
        <v>907</v>
      </c>
      <c r="C2147" s="427" t="s">
        <v>2087</v>
      </c>
      <c r="D2147" s="427" t="s">
        <v>1133</v>
      </c>
      <c r="E2147" s="428">
        <v>3300</v>
      </c>
      <c r="F2147" s="429">
        <v>44770</v>
      </c>
      <c r="G2147" s="433">
        <v>2022</v>
      </c>
      <c r="H2147" s="432" t="s">
        <v>2690</v>
      </c>
      <c r="I2147" s="426" t="s">
        <v>2691</v>
      </c>
      <c r="J2147" s="426" t="s">
        <v>2691</v>
      </c>
      <c r="K2147" s="426" t="s">
        <v>2692</v>
      </c>
    </row>
    <row r="2148" spans="1:11" ht="15" x14ac:dyDescent="0.2">
      <c r="A2148" s="1">
        <v>20220350</v>
      </c>
      <c r="B2148" s="426" t="s">
        <v>907</v>
      </c>
      <c r="C2148" s="427" t="s">
        <v>1674</v>
      </c>
      <c r="D2148" s="427" t="s">
        <v>1134</v>
      </c>
      <c r="E2148" s="428">
        <v>1900</v>
      </c>
      <c r="F2148" s="429">
        <v>44770</v>
      </c>
      <c r="G2148" s="433">
        <v>2022</v>
      </c>
      <c r="H2148" s="432" t="s">
        <v>2690</v>
      </c>
      <c r="I2148" s="426" t="s">
        <v>2691</v>
      </c>
      <c r="J2148" s="426" t="s">
        <v>2691</v>
      </c>
      <c r="K2148" s="426" t="s">
        <v>2692</v>
      </c>
    </row>
    <row r="2149" spans="1:11" ht="15" x14ac:dyDescent="0.2">
      <c r="A2149" s="1">
        <v>20220351</v>
      </c>
      <c r="B2149" s="426" t="s">
        <v>907</v>
      </c>
      <c r="C2149" s="427" t="s">
        <v>1675</v>
      </c>
      <c r="D2149" s="427" t="s">
        <v>1136</v>
      </c>
      <c r="E2149" s="428">
        <v>1700</v>
      </c>
      <c r="F2149" s="429">
        <v>44770</v>
      </c>
      <c r="G2149" s="433">
        <v>2022</v>
      </c>
      <c r="H2149" s="432" t="s">
        <v>2690</v>
      </c>
      <c r="I2149" s="426" t="s">
        <v>2691</v>
      </c>
      <c r="J2149" s="426" t="s">
        <v>2691</v>
      </c>
      <c r="K2149" s="426" t="s">
        <v>2692</v>
      </c>
    </row>
    <row r="2150" spans="1:11" ht="15" x14ac:dyDescent="0.2">
      <c r="A2150" s="1">
        <v>20220352</v>
      </c>
      <c r="B2150" s="426" t="s">
        <v>907</v>
      </c>
      <c r="C2150" s="427" t="s">
        <v>2094</v>
      </c>
      <c r="D2150" s="427" t="s">
        <v>1135</v>
      </c>
      <c r="E2150" s="428">
        <v>4200</v>
      </c>
      <c r="F2150" s="429">
        <v>44770</v>
      </c>
      <c r="G2150" s="433">
        <v>2022</v>
      </c>
      <c r="H2150" s="432" t="s">
        <v>2690</v>
      </c>
      <c r="I2150" s="426" t="s">
        <v>2691</v>
      </c>
      <c r="J2150" s="426" t="s">
        <v>2691</v>
      </c>
      <c r="K2150" s="426" t="s">
        <v>2692</v>
      </c>
    </row>
    <row r="2151" spans="1:11" ht="15" x14ac:dyDescent="0.2">
      <c r="A2151" s="1">
        <v>20220353</v>
      </c>
      <c r="B2151" s="426" t="s">
        <v>907</v>
      </c>
      <c r="C2151" s="427">
        <v>2362528249054</v>
      </c>
      <c r="D2151" s="427" t="s">
        <v>1606</v>
      </c>
      <c r="E2151" s="428">
        <v>4300</v>
      </c>
      <c r="F2151" s="429">
        <v>44770</v>
      </c>
      <c r="G2151" s="433">
        <v>2022</v>
      </c>
      <c r="H2151" s="432" t="s">
        <v>2690</v>
      </c>
      <c r="I2151" s="426" t="s">
        <v>2691</v>
      </c>
      <c r="J2151" s="426" t="s">
        <v>2691</v>
      </c>
      <c r="K2151" s="426" t="s">
        <v>2692</v>
      </c>
    </row>
    <row r="2152" spans="1:11" ht="15" x14ac:dyDescent="0.2">
      <c r="A2152" s="1">
        <v>20220354</v>
      </c>
      <c r="B2152" s="426" t="s">
        <v>907</v>
      </c>
      <c r="C2152" s="427" t="s">
        <v>2693</v>
      </c>
      <c r="D2152" s="427" t="s">
        <v>2694</v>
      </c>
      <c r="E2152" s="428">
        <v>2700</v>
      </c>
      <c r="F2152" s="429">
        <v>44770</v>
      </c>
      <c r="G2152" s="433">
        <v>2022</v>
      </c>
      <c r="H2152" s="432" t="s">
        <v>2690</v>
      </c>
      <c r="I2152" s="426" t="s">
        <v>2691</v>
      </c>
      <c r="J2152" s="426" t="s">
        <v>2691</v>
      </c>
      <c r="K2152" s="426" t="s">
        <v>2692</v>
      </c>
    </row>
    <row r="2153" spans="1:11" ht="15" x14ac:dyDescent="0.2">
      <c r="A2153" s="1">
        <v>20220355</v>
      </c>
      <c r="B2153" s="426" t="s">
        <v>907</v>
      </c>
      <c r="C2153" s="427" t="s">
        <v>2695</v>
      </c>
      <c r="D2153" s="427" t="s">
        <v>2696</v>
      </c>
      <c r="E2153" s="428">
        <v>900</v>
      </c>
      <c r="F2153" s="429">
        <v>44770</v>
      </c>
      <c r="G2153" s="433">
        <v>2022</v>
      </c>
      <c r="H2153" s="432" t="s">
        <v>2690</v>
      </c>
      <c r="I2153" s="426" t="s">
        <v>2691</v>
      </c>
      <c r="J2153" s="426" t="s">
        <v>2691</v>
      </c>
      <c r="K2153" s="426" t="s">
        <v>2692</v>
      </c>
    </row>
    <row r="2154" spans="1:11" ht="15" x14ac:dyDescent="0.2">
      <c r="A2154" s="1">
        <v>20220356</v>
      </c>
      <c r="B2154" s="426" t="s">
        <v>907</v>
      </c>
      <c r="C2154" s="427" t="s">
        <v>2697</v>
      </c>
      <c r="D2154" s="427" t="s">
        <v>2698</v>
      </c>
      <c r="E2154" s="428">
        <v>1500</v>
      </c>
      <c r="F2154" s="429">
        <v>44770</v>
      </c>
      <c r="G2154" s="433">
        <v>2022</v>
      </c>
      <c r="H2154" s="432" t="s">
        <v>2690</v>
      </c>
      <c r="I2154" s="426" t="s">
        <v>2691</v>
      </c>
      <c r="J2154" s="426" t="s">
        <v>2691</v>
      </c>
      <c r="K2154" s="426" t="s">
        <v>2692</v>
      </c>
    </row>
    <row r="2155" spans="1:11" ht="15" x14ac:dyDescent="0.2">
      <c r="A2155" s="1">
        <v>20220357</v>
      </c>
      <c r="B2155" s="426" t="s">
        <v>907</v>
      </c>
      <c r="C2155" s="427" t="s">
        <v>2699</v>
      </c>
      <c r="D2155" s="427" t="s">
        <v>2700</v>
      </c>
      <c r="E2155" s="428">
        <v>700</v>
      </c>
      <c r="F2155" s="429">
        <v>44770</v>
      </c>
      <c r="G2155" s="433">
        <v>2022</v>
      </c>
      <c r="H2155" s="432" t="s">
        <v>2690</v>
      </c>
      <c r="I2155" s="426" t="s">
        <v>2691</v>
      </c>
      <c r="J2155" s="426" t="s">
        <v>2691</v>
      </c>
      <c r="K2155" s="426" t="s">
        <v>2692</v>
      </c>
    </row>
    <row r="2156" spans="1:11" ht="15" x14ac:dyDescent="0.2">
      <c r="A2156" s="1">
        <v>20220358</v>
      </c>
      <c r="B2156" s="426" t="s">
        <v>2026</v>
      </c>
      <c r="C2156" s="427" t="s">
        <v>2027</v>
      </c>
      <c r="D2156" s="427" t="s">
        <v>2028</v>
      </c>
      <c r="E2156" s="428">
        <v>300000</v>
      </c>
      <c r="F2156" s="429">
        <v>44761</v>
      </c>
      <c r="G2156" s="433">
        <v>2022</v>
      </c>
      <c r="H2156" s="432" t="s">
        <v>2701</v>
      </c>
      <c r="I2156" s="426" t="s">
        <v>2702</v>
      </c>
      <c r="J2156" s="426" t="s">
        <v>2702</v>
      </c>
      <c r="K2156" s="426" t="s">
        <v>2703</v>
      </c>
    </row>
    <row r="2157" spans="1:11" ht="30" x14ac:dyDescent="0.2">
      <c r="A2157" s="1">
        <v>20220361</v>
      </c>
      <c r="B2157" s="426" t="s">
        <v>2464</v>
      </c>
      <c r="C2157" s="427" t="s">
        <v>2465</v>
      </c>
      <c r="D2157" s="427" t="s">
        <v>2466</v>
      </c>
      <c r="E2157" s="428">
        <v>11000</v>
      </c>
      <c r="F2157" s="429">
        <v>44761</v>
      </c>
      <c r="G2157" s="433">
        <v>2022</v>
      </c>
      <c r="H2157" s="432" t="s">
        <v>2467</v>
      </c>
      <c r="I2157" s="426" t="s">
        <v>2468</v>
      </c>
      <c r="J2157" s="426" t="s">
        <v>2468</v>
      </c>
      <c r="K2157" s="426" t="s">
        <v>1207</v>
      </c>
    </row>
    <row r="2158" spans="1:11" ht="30" x14ac:dyDescent="0.2">
      <c r="A2158" s="1">
        <v>20220362</v>
      </c>
      <c r="B2158" s="426" t="s">
        <v>2315</v>
      </c>
      <c r="C2158" s="427">
        <v>4930732000028</v>
      </c>
      <c r="D2158" s="427" t="s">
        <v>291</v>
      </c>
      <c r="E2158" s="428">
        <v>297838.65999999997</v>
      </c>
      <c r="F2158" s="429">
        <v>44771</v>
      </c>
      <c r="G2158" s="433">
        <v>2022</v>
      </c>
      <c r="H2158" s="432" t="s">
        <v>2704</v>
      </c>
      <c r="I2158" s="426" t="s">
        <v>2705</v>
      </c>
      <c r="J2158" s="426" t="s">
        <v>2705</v>
      </c>
      <c r="K2158" s="426" t="s">
        <v>2318</v>
      </c>
    </row>
    <row r="2159" spans="1:11" ht="15" x14ac:dyDescent="0.2">
      <c r="A2159" s="1">
        <v>20220363</v>
      </c>
      <c r="B2159" s="426" t="s">
        <v>1877</v>
      </c>
      <c r="C2159" s="427">
        <v>1860128183872</v>
      </c>
      <c r="D2159" s="427" t="s">
        <v>1878</v>
      </c>
      <c r="E2159" s="428">
        <v>302361.98</v>
      </c>
      <c r="F2159" s="429">
        <v>44859</v>
      </c>
      <c r="G2159" s="433">
        <v>2022</v>
      </c>
      <c r="H2159" s="432" t="s">
        <v>2706</v>
      </c>
      <c r="I2159" s="426" t="s">
        <v>2707</v>
      </c>
      <c r="J2159" s="426" t="s">
        <v>2707</v>
      </c>
      <c r="K2159" s="426" t="s">
        <v>155</v>
      </c>
    </row>
    <row r="2160" spans="1:11" ht="15" x14ac:dyDescent="0.2">
      <c r="A2160" s="1">
        <v>20220364</v>
      </c>
      <c r="B2160" s="426" t="s">
        <v>2710</v>
      </c>
      <c r="C2160" s="427" t="s">
        <v>2718</v>
      </c>
      <c r="D2160" s="427" t="s">
        <v>2719</v>
      </c>
      <c r="E2160" s="428">
        <v>12408</v>
      </c>
      <c r="F2160" s="429">
        <v>44771</v>
      </c>
      <c r="G2160" s="433">
        <v>2022</v>
      </c>
      <c r="H2160" s="432" t="s">
        <v>2713</v>
      </c>
      <c r="I2160" s="426" t="s">
        <v>2714</v>
      </c>
      <c r="J2160" s="426" t="s">
        <v>2714</v>
      </c>
      <c r="K2160" s="426" t="s">
        <v>2715</v>
      </c>
    </row>
    <row r="2161" spans="1:11" ht="15" x14ac:dyDescent="0.2">
      <c r="A2161" s="1">
        <v>20220365</v>
      </c>
      <c r="B2161" s="426" t="s">
        <v>2710</v>
      </c>
      <c r="C2161" s="427" t="s">
        <v>2716</v>
      </c>
      <c r="D2161" s="427" t="s">
        <v>2717</v>
      </c>
      <c r="E2161" s="428">
        <v>47736</v>
      </c>
      <c r="F2161" s="429">
        <v>44771</v>
      </c>
      <c r="G2161" s="433">
        <v>2022</v>
      </c>
      <c r="H2161" s="432" t="s">
        <v>2713</v>
      </c>
      <c r="I2161" s="426" t="s">
        <v>2714</v>
      </c>
      <c r="J2161" s="426" t="s">
        <v>2714</v>
      </c>
      <c r="K2161" s="426" t="s">
        <v>2715</v>
      </c>
    </row>
    <row r="2162" spans="1:11" ht="15" x14ac:dyDescent="0.2">
      <c r="A2162" s="1">
        <v>20220366</v>
      </c>
      <c r="B2162" s="426" t="s">
        <v>2710</v>
      </c>
      <c r="C2162" s="427" t="s">
        <v>2711</v>
      </c>
      <c r="D2162" s="427" t="s">
        <v>2712</v>
      </c>
      <c r="E2162" s="428">
        <v>59856</v>
      </c>
      <c r="F2162" s="429">
        <v>44771</v>
      </c>
      <c r="G2162" s="433">
        <v>2022</v>
      </c>
      <c r="H2162" s="432" t="s">
        <v>2713</v>
      </c>
      <c r="I2162" s="426" t="s">
        <v>2714</v>
      </c>
      <c r="J2162" s="426" t="s">
        <v>2714</v>
      </c>
      <c r="K2162" s="426" t="s">
        <v>2715</v>
      </c>
    </row>
    <row r="2163" spans="1:11" ht="30" x14ac:dyDescent="0.2">
      <c r="A2163" s="1">
        <v>20220367</v>
      </c>
      <c r="B2163" s="426" t="s">
        <v>488</v>
      </c>
      <c r="C2163" s="427">
        <v>625088320085</v>
      </c>
      <c r="D2163" s="427" t="s">
        <v>489</v>
      </c>
      <c r="E2163" s="428">
        <v>299860.21000000002</v>
      </c>
      <c r="F2163" s="429">
        <v>44771</v>
      </c>
      <c r="G2163" s="433">
        <v>2022</v>
      </c>
      <c r="H2163" s="432" t="s">
        <v>2708</v>
      </c>
      <c r="I2163" s="426" t="s">
        <v>2709</v>
      </c>
      <c r="J2163" s="426" t="s">
        <v>2709</v>
      </c>
      <c r="K2163" s="426" t="s">
        <v>382</v>
      </c>
    </row>
    <row r="2164" spans="1:11" ht="30" x14ac:dyDescent="0.2">
      <c r="A2164" s="1">
        <v>20220369</v>
      </c>
      <c r="B2164" s="426" t="s">
        <v>2720</v>
      </c>
      <c r="C2164" s="427" t="s">
        <v>2721</v>
      </c>
      <c r="D2164" s="427" t="s">
        <v>2722</v>
      </c>
      <c r="E2164" s="428">
        <v>108000</v>
      </c>
      <c r="F2164" s="429">
        <v>44771</v>
      </c>
      <c r="G2164" s="433">
        <v>2022</v>
      </c>
      <c r="H2164" s="432" t="s">
        <v>2713</v>
      </c>
      <c r="I2164" s="426" t="s">
        <v>2714</v>
      </c>
      <c r="J2164" s="426" t="s">
        <v>2714</v>
      </c>
      <c r="K2164" s="426" t="s">
        <v>2715</v>
      </c>
    </row>
    <row r="2165" spans="1:11" ht="15" x14ac:dyDescent="0.2">
      <c r="A2165" s="1">
        <v>20220370</v>
      </c>
      <c r="B2165" s="426" t="s">
        <v>446</v>
      </c>
      <c r="C2165" s="427">
        <v>5780067850026</v>
      </c>
      <c r="D2165" s="427" t="s">
        <v>447</v>
      </c>
      <c r="E2165" s="428">
        <v>21674</v>
      </c>
      <c r="F2165" s="429">
        <v>44790</v>
      </c>
      <c r="G2165" s="433">
        <v>2022</v>
      </c>
      <c r="H2165" s="432" t="s">
        <v>2497</v>
      </c>
      <c r="I2165" s="426" t="s">
        <v>2498</v>
      </c>
      <c r="J2165" s="426" t="s">
        <v>2498</v>
      </c>
      <c r="K2165" s="426" t="s">
        <v>2499</v>
      </c>
    </row>
    <row r="2166" spans="1:11" ht="30" x14ac:dyDescent="0.2">
      <c r="A2166" s="1">
        <v>20220371</v>
      </c>
      <c r="B2166" s="426" t="s">
        <v>2723</v>
      </c>
      <c r="C2166" s="427" t="s">
        <v>2724</v>
      </c>
      <c r="D2166" s="427" t="s">
        <v>2725</v>
      </c>
      <c r="E2166" s="428">
        <v>82909.289999999994</v>
      </c>
      <c r="F2166" s="429">
        <v>44803</v>
      </c>
      <c r="G2166" s="433">
        <v>2022</v>
      </c>
      <c r="H2166" s="432" t="s">
        <v>2726</v>
      </c>
      <c r="I2166" s="426" t="s">
        <v>2727</v>
      </c>
      <c r="J2166" s="426" t="s">
        <v>2727</v>
      </c>
      <c r="K2166" s="426" t="s">
        <v>2728</v>
      </c>
    </row>
    <row r="2167" spans="1:11" ht="15" x14ac:dyDescent="0.2">
      <c r="A2167" s="1">
        <v>20220372</v>
      </c>
      <c r="B2167" s="426" t="s">
        <v>1877</v>
      </c>
      <c r="C2167" s="427">
        <v>1860128183872</v>
      </c>
      <c r="D2167" s="427" t="s">
        <v>1878</v>
      </c>
      <c r="E2167" s="428">
        <v>377791.2</v>
      </c>
      <c r="F2167" s="429">
        <v>44862</v>
      </c>
      <c r="G2167" s="433">
        <v>2022</v>
      </c>
      <c r="H2167" s="432" t="s">
        <v>2729</v>
      </c>
      <c r="I2167" s="426" t="s">
        <v>2730</v>
      </c>
      <c r="J2167" s="426" t="s">
        <v>2730</v>
      </c>
      <c r="K2167" s="426" t="s">
        <v>1555</v>
      </c>
    </row>
    <row r="2168" spans="1:11" ht="60" x14ac:dyDescent="0.2">
      <c r="A2168" s="1">
        <v>20220374</v>
      </c>
      <c r="B2168" s="426" t="s">
        <v>1159</v>
      </c>
      <c r="C2168" s="427">
        <v>3137632720049</v>
      </c>
      <c r="D2168" s="427" t="s">
        <v>1160</v>
      </c>
      <c r="E2168" s="428">
        <v>30000</v>
      </c>
      <c r="F2168" s="429">
        <v>44803</v>
      </c>
      <c r="G2168" s="433">
        <v>2022</v>
      </c>
      <c r="H2168" s="432" t="s">
        <v>2731</v>
      </c>
      <c r="I2168" s="426" t="s">
        <v>2732</v>
      </c>
      <c r="J2168" s="426" t="s">
        <v>2732</v>
      </c>
      <c r="K2168" s="426" t="s">
        <v>690</v>
      </c>
    </row>
    <row r="2169" spans="1:11" ht="15" x14ac:dyDescent="0.2">
      <c r="A2169" s="1">
        <v>20220375</v>
      </c>
      <c r="B2169" s="426" t="s">
        <v>937</v>
      </c>
      <c r="C2169" s="427" t="s">
        <v>1648</v>
      </c>
      <c r="D2169" s="427" t="s">
        <v>1006</v>
      </c>
      <c r="E2169" s="428">
        <v>2599.98</v>
      </c>
      <c r="F2169" s="429">
        <v>44790</v>
      </c>
      <c r="G2169" s="433">
        <v>2022</v>
      </c>
      <c r="H2169" s="432" t="s">
        <v>2612</v>
      </c>
      <c r="I2169" s="426" t="s">
        <v>2613</v>
      </c>
      <c r="J2169" s="426" t="s">
        <v>2613</v>
      </c>
      <c r="K2169" s="426" t="s">
        <v>1732</v>
      </c>
    </row>
    <row r="2170" spans="1:11" ht="45" x14ac:dyDescent="0.2">
      <c r="A2170" s="1">
        <v>20220376</v>
      </c>
      <c r="B2170" s="426" t="s">
        <v>1208</v>
      </c>
      <c r="C2170" s="427" t="s">
        <v>1724</v>
      </c>
      <c r="D2170" s="427" t="s">
        <v>1209</v>
      </c>
      <c r="E2170" s="428">
        <v>10000</v>
      </c>
      <c r="F2170" s="429">
        <v>44790</v>
      </c>
      <c r="G2170" s="433">
        <v>2022</v>
      </c>
      <c r="H2170" s="432" t="s">
        <v>2673</v>
      </c>
      <c r="I2170" s="426" t="s">
        <v>2674</v>
      </c>
      <c r="J2170" s="426" t="s">
        <v>2674</v>
      </c>
      <c r="K2170" s="426" t="s">
        <v>1174</v>
      </c>
    </row>
    <row r="2171" spans="1:11" ht="15" x14ac:dyDescent="0.2">
      <c r="A2171" s="1">
        <v>20220381</v>
      </c>
      <c r="B2171" s="426" t="s">
        <v>13</v>
      </c>
      <c r="C2171" s="427">
        <v>3620940071372</v>
      </c>
      <c r="D2171" s="427" t="s">
        <v>14</v>
      </c>
      <c r="E2171" s="428">
        <v>230000</v>
      </c>
      <c r="F2171" s="429">
        <v>44817</v>
      </c>
      <c r="G2171" s="433">
        <v>2022</v>
      </c>
      <c r="H2171" s="432" t="s">
        <v>2741</v>
      </c>
      <c r="I2171" s="426" t="s">
        <v>2742</v>
      </c>
      <c r="J2171" s="426" t="s">
        <v>2742</v>
      </c>
      <c r="K2171" s="426" t="s">
        <v>150</v>
      </c>
    </row>
    <row r="2172" spans="1:11" ht="15" x14ac:dyDescent="0.2">
      <c r="A2172" s="1">
        <v>20220382</v>
      </c>
      <c r="B2172" s="426" t="s">
        <v>313</v>
      </c>
      <c r="C2172" s="427">
        <v>7029809450010</v>
      </c>
      <c r="D2172" s="427" t="s">
        <v>314</v>
      </c>
      <c r="E2172" s="428">
        <v>255000</v>
      </c>
      <c r="F2172" s="429">
        <v>44796</v>
      </c>
      <c r="G2172" s="433">
        <v>2022</v>
      </c>
      <c r="H2172" s="432" t="s">
        <v>2743</v>
      </c>
      <c r="I2172" s="426" t="s">
        <v>1738</v>
      </c>
      <c r="J2172" s="426" t="s">
        <v>1738</v>
      </c>
      <c r="K2172" s="426" t="s">
        <v>2744</v>
      </c>
    </row>
    <row r="2173" spans="1:11" ht="15" x14ac:dyDescent="0.2">
      <c r="A2173" s="1">
        <v>20220383</v>
      </c>
      <c r="B2173" s="426" t="s">
        <v>2331</v>
      </c>
      <c r="C2173" s="427" t="s">
        <v>2332</v>
      </c>
      <c r="D2173" s="427" t="s">
        <v>2333</v>
      </c>
      <c r="E2173" s="428">
        <v>175968.95</v>
      </c>
      <c r="F2173" s="429">
        <v>44817</v>
      </c>
      <c r="G2173" s="433">
        <v>2022</v>
      </c>
      <c r="H2173" s="432" t="s">
        <v>2516</v>
      </c>
      <c r="I2173" s="426" t="s">
        <v>2517</v>
      </c>
      <c r="J2173" s="426" t="s">
        <v>2517</v>
      </c>
      <c r="K2173" s="426" t="s">
        <v>1869</v>
      </c>
    </row>
    <row r="2174" spans="1:11" ht="15" x14ac:dyDescent="0.2">
      <c r="A2174" s="1">
        <v>20220384</v>
      </c>
      <c r="B2174" s="426" t="s">
        <v>2745</v>
      </c>
      <c r="C2174" s="427" t="s">
        <v>2746</v>
      </c>
      <c r="D2174" s="427" t="s">
        <v>918</v>
      </c>
      <c r="E2174" s="428">
        <v>150000</v>
      </c>
      <c r="F2174" s="429">
        <v>44790</v>
      </c>
      <c r="G2174" s="433">
        <v>2022</v>
      </c>
      <c r="H2174" s="432" t="s">
        <v>2524</v>
      </c>
      <c r="I2174" s="426" t="s">
        <v>2525</v>
      </c>
      <c r="J2174" s="426" t="s">
        <v>2525</v>
      </c>
      <c r="K2174" s="426" t="s">
        <v>1603</v>
      </c>
    </row>
    <row r="2175" spans="1:11" ht="15" x14ac:dyDescent="0.2">
      <c r="A2175" s="1">
        <v>20220385</v>
      </c>
      <c r="B2175" s="426" t="s">
        <v>1877</v>
      </c>
      <c r="C2175" s="427">
        <v>1860128183872</v>
      </c>
      <c r="D2175" s="427" t="s">
        <v>1878</v>
      </c>
      <c r="E2175" s="428">
        <v>384982.69</v>
      </c>
      <c r="F2175" s="429">
        <v>44862</v>
      </c>
      <c r="G2175" s="433">
        <v>2022</v>
      </c>
      <c r="H2175" s="432" t="s">
        <v>2747</v>
      </c>
      <c r="I2175" s="426" t="s">
        <v>2748</v>
      </c>
      <c r="J2175" s="426" t="s">
        <v>2748</v>
      </c>
      <c r="K2175" s="426" t="s">
        <v>109</v>
      </c>
    </row>
    <row r="2176" spans="1:11" ht="15" x14ac:dyDescent="0.2">
      <c r="A2176" s="1">
        <v>20220387</v>
      </c>
      <c r="B2176" s="426" t="s">
        <v>288</v>
      </c>
      <c r="C2176" s="427">
        <v>1861452880118</v>
      </c>
      <c r="D2176" s="427" t="s">
        <v>289</v>
      </c>
      <c r="E2176" s="428">
        <v>62000</v>
      </c>
      <c r="F2176" s="429">
        <v>44790</v>
      </c>
      <c r="G2176" s="433">
        <v>2022</v>
      </c>
      <c r="H2176" s="432" t="s">
        <v>2749</v>
      </c>
      <c r="I2176" s="426" t="s">
        <v>2750</v>
      </c>
      <c r="J2176" s="426" t="s">
        <v>2750</v>
      </c>
      <c r="K2176" s="426" t="s">
        <v>69</v>
      </c>
    </row>
    <row r="2177" spans="1:11" ht="15" x14ac:dyDescent="0.2">
      <c r="A2177" s="1">
        <v>20220389</v>
      </c>
      <c r="B2177" s="426" t="s">
        <v>1972</v>
      </c>
      <c r="C2177" s="427" t="s">
        <v>2414</v>
      </c>
      <c r="D2177" s="427" t="s">
        <v>2415</v>
      </c>
      <c r="E2177" s="428">
        <v>200000</v>
      </c>
      <c r="F2177" s="429">
        <v>44840</v>
      </c>
      <c r="G2177" s="433">
        <v>2022</v>
      </c>
      <c r="H2177" s="432" t="s">
        <v>2751</v>
      </c>
      <c r="I2177" s="426" t="s">
        <v>2752</v>
      </c>
      <c r="J2177" s="426" t="s">
        <v>2752</v>
      </c>
      <c r="K2177" s="426" t="s">
        <v>1028</v>
      </c>
    </row>
    <row r="2178" spans="1:11" ht="15" x14ac:dyDescent="0.2">
      <c r="A2178" s="1">
        <v>20220390</v>
      </c>
      <c r="B2178" s="426" t="s">
        <v>1972</v>
      </c>
      <c r="C2178" s="427" t="s">
        <v>1973</v>
      </c>
      <c r="D2178" s="427" t="s">
        <v>1974</v>
      </c>
      <c r="E2178" s="428">
        <v>200000</v>
      </c>
      <c r="F2178" s="429">
        <v>44825</v>
      </c>
      <c r="G2178" s="433">
        <v>2022</v>
      </c>
      <c r="H2178" s="432" t="s">
        <v>2753</v>
      </c>
      <c r="I2178" s="426" t="s">
        <v>2754</v>
      </c>
      <c r="J2178" s="426" t="s">
        <v>2754</v>
      </c>
      <c r="K2178" s="426" t="s">
        <v>2755</v>
      </c>
    </row>
    <row r="2179" spans="1:11" ht="15" x14ac:dyDescent="0.2">
      <c r="A2179" s="1">
        <v>20220391</v>
      </c>
      <c r="B2179" s="426" t="s">
        <v>1972</v>
      </c>
      <c r="C2179" s="427" t="s">
        <v>2212</v>
      </c>
      <c r="D2179" s="427" t="s">
        <v>2213</v>
      </c>
      <c r="E2179" s="428">
        <v>150000</v>
      </c>
      <c r="F2179" s="429">
        <v>44825</v>
      </c>
      <c r="G2179" s="433">
        <v>2022</v>
      </c>
      <c r="H2179" s="432" t="s">
        <v>2756</v>
      </c>
      <c r="I2179" s="426" t="s">
        <v>2757</v>
      </c>
      <c r="J2179" s="426" t="s">
        <v>2757</v>
      </c>
      <c r="K2179" s="426" t="s">
        <v>2758</v>
      </c>
    </row>
    <row r="2180" spans="1:11" ht="15" x14ac:dyDescent="0.2">
      <c r="A2180" s="1">
        <v>20220392</v>
      </c>
      <c r="B2180" s="426" t="s">
        <v>2026</v>
      </c>
      <c r="C2180" s="427" t="s">
        <v>2027</v>
      </c>
      <c r="D2180" s="427" t="s">
        <v>2028</v>
      </c>
      <c r="E2180" s="428">
        <v>100000</v>
      </c>
      <c r="F2180" s="429">
        <v>44817</v>
      </c>
      <c r="G2180" s="433">
        <v>2022</v>
      </c>
      <c r="H2180" s="432" t="s">
        <v>2759</v>
      </c>
      <c r="I2180" s="426" t="s">
        <v>1677</v>
      </c>
      <c r="J2180" s="426" t="s">
        <v>1677</v>
      </c>
      <c r="K2180" s="426" t="s">
        <v>175</v>
      </c>
    </row>
    <row r="2181" spans="1:11" ht="45" x14ac:dyDescent="0.2">
      <c r="A2181" s="1">
        <v>20220393</v>
      </c>
      <c r="B2181" s="426" t="s">
        <v>1367</v>
      </c>
      <c r="C2181" s="427" t="s">
        <v>2042</v>
      </c>
      <c r="D2181" s="427" t="s">
        <v>1368</v>
      </c>
      <c r="E2181" s="428">
        <v>15000</v>
      </c>
      <c r="F2181" s="429">
        <v>44824</v>
      </c>
      <c r="G2181" s="433">
        <v>2022</v>
      </c>
      <c r="H2181" s="432" t="s">
        <v>2673</v>
      </c>
      <c r="I2181" s="426" t="s">
        <v>2674</v>
      </c>
      <c r="J2181" s="426" t="s">
        <v>2674</v>
      </c>
      <c r="K2181" s="426" t="s">
        <v>1174</v>
      </c>
    </row>
    <row r="2182" spans="1:11" ht="45" x14ac:dyDescent="0.2">
      <c r="A2182" s="1">
        <v>20220394</v>
      </c>
      <c r="B2182" s="426" t="s">
        <v>2760</v>
      </c>
      <c r="C2182" s="427">
        <v>4084302901127</v>
      </c>
      <c r="D2182" s="427" t="s">
        <v>2761</v>
      </c>
      <c r="E2182" s="428">
        <v>10000</v>
      </c>
      <c r="F2182" s="429">
        <v>44790</v>
      </c>
      <c r="G2182" s="433">
        <v>2022</v>
      </c>
      <c r="H2182" s="432" t="s">
        <v>2673</v>
      </c>
      <c r="I2182" s="426" t="s">
        <v>2674</v>
      </c>
      <c r="J2182" s="426" t="s">
        <v>2674</v>
      </c>
      <c r="K2182" s="426" t="s">
        <v>1174</v>
      </c>
    </row>
    <row r="2183" spans="1:11" ht="15" x14ac:dyDescent="0.2">
      <c r="A2183" s="1">
        <v>20220395</v>
      </c>
      <c r="B2183" s="426" t="s">
        <v>2762</v>
      </c>
      <c r="C2183" s="427">
        <v>27667230099</v>
      </c>
      <c r="D2183" s="427" t="s">
        <v>2763</v>
      </c>
      <c r="E2183" s="428">
        <v>50000</v>
      </c>
      <c r="F2183" s="429">
        <v>44796</v>
      </c>
      <c r="G2183" s="433">
        <v>2022</v>
      </c>
      <c r="H2183" s="432" t="s">
        <v>2764</v>
      </c>
      <c r="I2183" s="426" t="s">
        <v>2765</v>
      </c>
      <c r="J2183" s="426" t="s">
        <v>2765</v>
      </c>
      <c r="K2183" s="426" t="s">
        <v>60</v>
      </c>
    </row>
    <row r="2184" spans="1:11" ht="15" x14ac:dyDescent="0.2">
      <c r="A2184" s="1">
        <v>20220402</v>
      </c>
      <c r="B2184" s="426" t="s">
        <v>2723</v>
      </c>
      <c r="C2184" s="427" t="s">
        <v>2724</v>
      </c>
      <c r="D2184" s="427" t="s">
        <v>2725</v>
      </c>
      <c r="E2184" s="428">
        <v>100000</v>
      </c>
      <c r="F2184" s="429">
        <v>44803</v>
      </c>
      <c r="G2184" s="433">
        <v>2022</v>
      </c>
      <c r="H2184" s="432" t="s">
        <v>2733</v>
      </c>
      <c r="I2184" s="426" t="s">
        <v>2734</v>
      </c>
      <c r="J2184" s="426" t="s">
        <v>2734</v>
      </c>
      <c r="K2184" s="426" t="s">
        <v>2735</v>
      </c>
    </row>
    <row r="2185" spans="1:11" ht="15" x14ac:dyDescent="0.2">
      <c r="A2185" s="1">
        <v>20220403</v>
      </c>
      <c r="B2185" s="426" t="s">
        <v>2723</v>
      </c>
      <c r="C2185" s="427" t="s">
        <v>2724</v>
      </c>
      <c r="D2185" s="427" t="s">
        <v>2725</v>
      </c>
      <c r="E2185" s="428">
        <v>100000</v>
      </c>
      <c r="F2185" s="429">
        <v>44803</v>
      </c>
      <c r="G2185" s="433">
        <v>2022</v>
      </c>
      <c r="H2185" s="432" t="s">
        <v>2736</v>
      </c>
      <c r="I2185" s="426" t="s">
        <v>2737</v>
      </c>
      <c r="J2185" s="426" t="s">
        <v>2737</v>
      </c>
      <c r="K2185" s="426" t="s">
        <v>2735</v>
      </c>
    </row>
    <row r="2186" spans="1:11" ht="30" x14ac:dyDescent="0.2">
      <c r="A2186" s="1">
        <v>20220404</v>
      </c>
      <c r="B2186" s="426" t="s">
        <v>2723</v>
      </c>
      <c r="C2186" s="427" t="s">
        <v>2724</v>
      </c>
      <c r="D2186" s="427" t="s">
        <v>2725</v>
      </c>
      <c r="E2186" s="428">
        <v>100000</v>
      </c>
      <c r="F2186" s="429">
        <v>44803</v>
      </c>
      <c r="G2186" s="433">
        <v>2022</v>
      </c>
      <c r="H2186" s="432" t="s">
        <v>2738</v>
      </c>
      <c r="I2186" s="426" t="s">
        <v>2739</v>
      </c>
      <c r="J2186" s="426" t="s">
        <v>2739</v>
      </c>
      <c r="K2186" s="426" t="s">
        <v>2740</v>
      </c>
    </row>
    <row r="2187" spans="1:11" ht="15" x14ac:dyDescent="0.2">
      <c r="A2187" s="1">
        <v>20220405</v>
      </c>
      <c r="B2187" s="426" t="s">
        <v>2026</v>
      </c>
      <c r="C2187" s="427" t="s">
        <v>2027</v>
      </c>
      <c r="D2187" s="427" t="s">
        <v>2028</v>
      </c>
      <c r="E2187" s="428">
        <v>100000</v>
      </c>
      <c r="F2187" s="429">
        <v>44848</v>
      </c>
      <c r="G2187" s="433">
        <v>2022</v>
      </c>
      <c r="H2187" s="432" t="s">
        <v>2766</v>
      </c>
      <c r="I2187" s="426" t="s">
        <v>2767</v>
      </c>
      <c r="J2187" s="426" t="s">
        <v>2767</v>
      </c>
      <c r="K2187" s="426" t="s">
        <v>2031</v>
      </c>
    </row>
    <row r="2188" spans="1:11" ht="30" x14ac:dyDescent="0.2">
      <c r="A2188" s="1">
        <v>20220406</v>
      </c>
      <c r="B2188" s="426" t="s">
        <v>2464</v>
      </c>
      <c r="C2188" s="427" t="s">
        <v>2465</v>
      </c>
      <c r="D2188" s="427" t="s">
        <v>2466</v>
      </c>
      <c r="E2188" s="428">
        <v>11000</v>
      </c>
      <c r="F2188" s="429">
        <v>44803</v>
      </c>
      <c r="G2188" s="433">
        <v>2022</v>
      </c>
      <c r="H2188" s="432" t="s">
        <v>2467</v>
      </c>
      <c r="I2188" s="426" t="s">
        <v>2468</v>
      </c>
      <c r="J2188" s="426" t="s">
        <v>2468</v>
      </c>
      <c r="K2188" s="426" t="s">
        <v>1207</v>
      </c>
    </row>
    <row r="2189" spans="1:11" ht="15" x14ac:dyDescent="0.2">
      <c r="A2189" s="1">
        <v>20220407</v>
      </c>
      <c r="B2189" s="426" t="s">
        <v>1767</v>
      </c>
      <c r="C2189" s="427" t="s">
        <v>1768</v>
      </c>
      <c r="D2189" s="427" t="s">
        <v>1769</v>
      </c>
      <c r="E2189" s="428">
        <v>60000</v>
      </c>
      <c r="F2189" s="429">
        <v>44834</v>
      </c>
      <c r="G2189" s="433">
        <v>2022</v>
      </c>
      <c r="H2189" s="432" t="s">
        <v>2749</v>
      </c>
      <c r="I2189" s="426" t="s">
        <v>2750</v>
      </c>
      <c r="J2189" s="426" t="s">
        <v>2750</v>
      </c>
      <c r="K2189" s="426" t="s">
        <v>69</v>
      </c>
    </row>
    <row r="2190" spans="1:11" ht="30" x14ac:dyDescent="0.2">
      <c r="A2190" s="1">
        <v>20220409</v>
      </c>
      <c r="B2190" s="426" t="s">
        <v>927</v>
      </c>
      <c r="C2190" s="427" t="s">
        <v>2366</v>
      </c>
      <c r="D2190" s="427" t="s">
        <v>928</v>
      </c>
      <c r="E2190" s="428">
        <v>60000</v>
      </c>
      <c r="F2190" s="429">
        <v>44803</v>
      </c>
      <c r="G2190" s="433">
        <v>2022</v>
      </c>
      <c r="H2190" s="432" t="s">
        <v>2749</v>
      </c>
      <c r="I2190" s="426" t="s">
        <v>2750</v>
      </c>
      <c r="J2190" s="426" t="s">
        <v>2750</v>
      </c>
      <c r="K2190" s="426" t="s">
        <v>69</v>
      </c>
    </row>
    <row r="2191" spans="1:11" ht="30" x14ac:dyDescent="0.2">
      <c r="A2191" s="1">
        <v>20220410</v>
      </c>
      <c r="B2191" s="426" t="s">
        <v>860</v>
      </c>
      <c r="C2191" s="427">
        <v>21963710568</v>
      </c>
      <c r="D2191" s="427" t="s">
        <v>317</v>
      </c>
      <c r="E2191" s="428">
        <v>299905.84000000003</v>
      </c>
      <c r="F2191" s="429">
        <v>44840</v>
      </c>
      <c r="G2191" s="433">
        <v>2022</v>
      </c>
      <c r="H2191" s="432" t="s">
        <v>2768</v>
      </c>
      <c r="I2191" s="426" t="s">
        <v>2769</v>
      </c>
      <c r="J2191" s="426" t="s">
        <v>2769</v>
      </c>
      <c r="K2191" s="426" t="s">
        <v>2457</v>
      </c>
    </row>
    <row r="2192" spans="1:11" ht="30" x14ac:dyDescent="0.2">
      <c r="A2192" s="1">
        <v>20220411</v>
      </c>
      <c r="B2192" s="426" t="s">
        <v>313</v>
      </c>
      <c r="C2192" s="427">
        <v>7029809450010</v>
      </c>
      <c r="D2192" s="427" t="s">
        <v>314</v>
      </c>
      <c r="E2192" s="428">
        <v>245000</v>
      </c>
      <c r="F2192" s="429">
        <v>44824</v>
      </c>
      <c r="G2192" s="433">
        <v>2022</v>
      </c>
      <c r="H2192" s="432" t="s">
        <v>2770</v>
      </c>
      <c r="I2192" s="426" t="s">
        <v>2771</v>
      </c>
      <c r="J2192" s="426" t="s">
        <v>2771</v>
      </c>
      <c r="K2192" s="426" t="s">
        <v>859</v>
      </c>
    </row>
    <row r="2193" spans="1:11" ht="15" x14ac:dyDescent="0.2">
      <c r="A2193" s="1">
        <v>20220412</v>
      </c>
      <c r="B2193" s="426" t="s">
        <v>2772</v>
      </c>
      <c r="C2193" s="427" t="s">
        <v>2773</v>
      </c>
      <c r="D2193" s="427" t="s">
        <v>2774</v>
      </c>
      <c r="E2193" s="428">
        <v>23172.55</v>
      </c>
      <c r="F2193" s="429">
        <v>44817</v>
      </c>
      <c r="G2193" s="433">
        <v>2022</v>
      </c>
      <c r="H2193" s="432" t="s">
        <v>2449</v>
      </c>
      <c r="I2193" s="426" t="s">
        <v>2450</v>
      </c>
      <c r="J2193" s="426" t="s">
        <v>2450</v>
      </c>
      <c r="K2193" s="426" t="s">
        <v>2451</v>
      </c>
    </row>
    <row r="2194" spans="1:11" ht="15" x14ac:dyDescent="0.2">
      <c r="A2194" s="1">
        <v>20220413</v>
      </c>
      <c r="B2194" s="426" t="s">
        <v>2775</v>
      </c>
      <c r="C2194" s="427" t="s">
        <v>2776</v>
      </c>
      <c r="D2194" s="427" t="s">
        <v>2777</v>
      </c>
      <c r="E2194" s="428">
        <v>384995.15</v>
      </c>
      <c r="F2194" s="429">
        <v>44834</v>
      </c>
      <c r="G2194" s="433">
        <v>2022</v>
      </c>
      <c r="H2194" s="432" t="s">
        <v>2778</v>
      </c>
      <c r="I2194" s="426" t="s">
        <v>2779</v>
      </c>
      <c r="J2194" s="426" t="s">
        <v>2779</v>
      </c>
      <c r="K2194" s="426" t="s">
        <v>1787</v>
      </c>
    </row>
    <row r="2195" spans="1:11" ht="15" x14ac:dyDescent="0.2">
      <c r="A2195" s="1">
        <v>20220415</v>
      </c>
      <c r="B2195" s="426" t="s">
        <v>744</v>
      </c>
      <c r="C2195" s="427">
        <v>1860098982934</v>
      </c>
      <c r="D2195" s="427" t="s">
        <v>745</v>
      </c>
      <c r="E2195" s="428">
        <v>248314.65</v>
      </c>
      <c r="F2195" s="429">
        <v>44980</v>
      </c>
      <c r="G2195" s="433">
        <v>2023</v>
      </c>
      <c r="H2195" s="432" t="s">
        <v>2759</v>
      </c>
      <c r="I2195" s="426" t="s">
        <v>1677</v>
      </c>
      <c r="J2195" s="426" t="s">
        <v>1677</v>
      </c>
      <c r="K2195" s="426" t="s">
        <v>175</v>
      </c>
    </row>
    <row r="2196" spans="1:11" ht="15" x14ac:dyDescent="0.2">
      <c r="A2196" s="1">
        <v>20220416</v>
      </c>
      <c r="B2196" s="426" t="s">
        <v>618</v>
      </c>
      <c r="C2196" s="427" t="s">
        <v>1745</v>
      </c>
      <c r="D2196" s="427" t="s">
        <v>619</v>
      </c>
      <c r="E2196" s="428">
        <v>70000</v>
      </c>
      <c r="F2196" s="429">
        <v>44834</v>
      </c>
      <c r="G2196" s="433">
        <v>2022</v>
      </c>
      <c r="H2196" s="432" t="s">
        <v>2780</v>
      </c>
      <c r="I2196" s="426" t="s">
        <v>2781</v>
      </c>
      <c r="J2196" s="426" t="s">
        <v>2781</v>
      </c>
      <c r="K2196" s="426" t="s">
        <v>60</v>
      </c>
    </row>
    <row r="2197" spans="1:11" ht="30" x14ac:dyDescent="0.2">
      <c r="A2197" s="1">
        <v>20220417</v>
      </c>
      <c r="B2197" s="426" t="s">
        <v>233</v>
      </c>
      <c r="C2197" s="427">
        <v>620020221486</v>
      </c>
      <c r="D2197" s="427" t="s">
        <v>234</v>
      </c>
      <c r="E2197" s="428">
        <v>299860.21000000002</v>
      </c>
      <c r="F2197" s="429">
        <v>44834</v>
      </c>
      <c r="G2197" s="433">
        <v>2022</v>
      </c>
      <c r="H2197" s="432" t="s">
        <v>2782</v>
      </c>
      <c r="I2197" s="426" t="s">
        <v>2783</v>
      </c>
      <c r="J2197" s="426" t="s">
        <v>2783</v>
      </c>
      <c r="K2197" s="426" t="s">
        <v>382</v>
      </c>
    </row>
    <row r="2198" spans="1:11" ht="30" x14ac:dyDescent="0.2">
      <c r="A2198" s="1">
        <v>20220419</v>
      </c>
      <c r="B2198" s="426" t="s">
        <v>2464</v>
      </c>
      <c r="C2198" s="427" t="s">
        <v>2465</v>
      </c>
      <c r="D2198" s="427" t="s">
        <v>2466</v>
      </c>
      <c r="E2198" s="428">
        <v>7881.07</v>
      </c>
      <c r="F2198" s="429">
        <v>44834</v>
      </c>
      <c r="G2198" s="433">
        <v>2022</v>
      </c>
      <c r="H2198" s="432" t="s">
        <v>2467</v>
      </c>
      <c r="I2198" s="426" t="s">
        <v>2468</v>
      </c>
      <c r="J2198" s="426" t="s">
        <v>2468</v>
      </c>
      <c r="K2198" s="426" t="s">
        <v>1207</v>
      </c>
    </row>
    <row r="2199" spans="1:11" ht="30" x14ac:dyDescent="0.2">
      <c r="A2199" s="1">
        <v>20220420</v>
      </c>
      <c r="B2199" s="426" t="s">
        <v>2784</v>
      </c>
      <c r="C2199" s="427">
        <v>10097330060</v>
      </c>
      <c r="D2199" s="427" t="s">
        <v>2785</v>
      </c>
      <c r="E2199" s="428">
        <v>15530.2</v>
      </c>
      <c r="F2199" s="429">
        <v>44859</v>
      </c>
      <c r="G2199" s="433">
        <v>2022</v>
      </c>
      <c r="H2199" s="432" t="s">
        <v>2749</v>
      </c>
      <c r="I2199" s="426" t="s">
        <v>2750</v>
      </c>
      <c r="J2199" s="426" t="s">
        <v>2750</v>
      </c>
      <c r="K2199" s="426" t="s">
        <v>69</v>
      </c>
    </row>
    <row r="2200" spans="1:11" ht="15" x14ac:dyDescent="0.2">
      <c r="A2200" s="1">
        <v>20220421</v>
      </c>
      <c r="B2200" s="426" t="s">
        <v>2798</v>
      </c>
      <c r="C2200" s="427">
        <v>7885223760014</v>
      </c>
      <c r="D2200" s="427" t="s">
        <v>2799</v>
      </c>
      <c r="E2200" s="428">
        <v>279203.40000000002</v>
      </c>
      <c r="F2200" s="429">
        <v>44985</v>
      </c>
      <c r="G2200" s="433">
        <v>2023</v>
      </c>
      <c r="H2200" s="432" t="s">
        <v>2800</v>
      </c>
      <c r="I2200" s="426" t="s">
        <v>2801</v>
      </c>
      <c r="J2200" s="426" t="s">
        <v>2801</v>
      </c>
      <c r="K2200" s="426" t="s">
        <v>2536</v>
      </c>
    </row>
    <row r="2201" spans="1:11" ht="15" x14ac:dyDescent="0.2">
      <c r="A2201" s="1">
        <v>20220422</v>
      </c>
      <c r="B2201" s="426" t="s">
        <v>1828</v>
      </c>
      <c r="C2201" s="427" t="s">
        <v>1829</v>
      </c>
      <c r="D2201" s="427" t="s">
        <v>1450</v>
      </c>
      <c r="E2201" s="428">
        <v>24000</v>
      </c>
      <c r="F2201" s="429">
        <v>44848</v>
      </c>
      <c r="G2201" s="433">
        <v>2022</v>
      </c>
      <c r="H2201" s="432" t="s">
        <v>2753</v>
      </c>
      <c r="I2201" s="426" t="s">
        <v>2754</v>
      </c>
      <c r="J2201" s="426" t="s">
        <v>2754</v>
      </c>
      <c r="K2201" s="426" t="s">
        <v>2755</v>
      </c>
    </row>
    <row r="2202" spans="1:11" ht="60" x14ac:dyDescent="0.2">
      <c r="A2202" s="1">
        <v>20220423</v>
      </c>
      <c r="B2202" s="426" t="s">
        <v>233</v>
      </c>
      <c r="C2202" s="427">
        <v>620020221486</v>
      </c>
      <c r="D2202" s="427" t="s">
        <v>234</v>
      </c>
      <c r="E2202" s="428">
        <v>110464.34</v>
      </c>
      <c r="F2202" s="429">
        <v>44834</v>
      </c>
      <c r="G2202" s="433">
        <v>2022</v>
      </c>
      <c r="H2202" s="432" t="s">
        <v>2731</v>
      </c>
      <c r="I2202" s="426" t="s">
        <v>2732</v>
      </c>
      <c r="J2202" s="426" t="s">
        <v>2732</v>
      </c>
      <c r="K2202" s="426" t="s">
        <v>690</v>
      </c>
    </row>
    <row r="2203" spans="1:11" ht="30" x14ac:dyDescent="0.2">
      <c r="A2203" s="1">
        <v>20220424</v>
      </c>
      <c r="B2203" s="426" t="s">
        <v>494</v>
      </c>
      <c r="C2203" s="427" t="s">
        <v>2808</v>
      </c>
      <c r="D2203" s="427" t="s">
        <v>495</v>
      </c>
      <c r="E2203" s="428">
        <v>10000</v>
      </c>
      <c r="F2203" s="429">
        <v>44988</v>
      </c>
      <c r="G2203" s="433">
        <v>2023</v>
      </c>
      <c r="H2203" s="432" t="s">
        <v>2741</v>
      </c>
      <c r="I2203" s="426" t="s">
        <v>2742</v>
      </c>
      <c r="J2203" s="426" t="s">
        <v>2742</v>
      </c>
      <c r="K2203" s="426" t="s">
        <v>150</v>
      </c>
    </row>
    <row r="2204" spans="1:11" ht="15" x14ac:dyDescent="0.2">
      <c r="A2204" s="1">
        <v>20220425</v>
      </c>
      <c r="B2204" s="426" t="s">
        <v>13</v>
      </c>
      <c r="C2204" s="427">
        <v>5670940070729</v>
      </c>
      <c r="D2204" s="427" t="s">
        <v>53</v>
      </c>
      <c r="E2204" s="428">
        <v>230000</v>
      </c>
      <c r="F2204" s="429">
        <v>44840</v>
      </c>
      <c r="G2204" s="433">
        <v>2022</v>
      </c>
      <c r="H2204" s="432" t="s">
        <v>2786</v>
      </c>
      <c r="I2204" s="426" t="s">
        <v>2787</v>
      </c>
      <c r="J2204" s="426" t="s">
        <v>2787</v>
      </c>
      <c r="K2204" s="426" t="s">
        <v>2788</v>
      </c>
    </row>
    <row r="2205" spans="1:11" ht="15" x14ac:dyDescent="0.2">
      <c r="A2205" s="1">
        <v>20220426</v>
      </c>
      <c r="B2205" s="426" t="s">
        <v>1972</v>
      </c>
      <c r="C2205" s="427" t="s">
        <v>2354</v>
      </c>
      <c r="D2205" s="427" t="s">
        <v>2355</v>
      </c>
      <c r="E2205" s="428">
        <v>250000</v>
      </c>
      <c r="F2205" s="429">
        <v>44862</v>
      </c>
      <c r="G2205" s="433">
        <v>2022</v>
      </c>
      <c r="H2205" s="432" t="s">
        <v>2789</v>
      </c>
      <c r="I2205" s="426" t="s">
        <v>2790</v>
      </c>
      <c r="J2205" s="426" t="s">
        <v>2790</v>
      </c>
      <c r="K2205" s="426" t="s">
        <v>2278</v>
      </c>
    </row>
    <row r="2206" spans="1:11" ht="15" x14ac:dyDescent="0.2">
      <c r="A2206" s="1">
        <v>20220427</v>
      </c>
      <c r="B2206" s="426" t="s">
        <v>1972</v>
      </c>
      <c r="C2206" s="427" t="s">
        <v>2273</v>
      </c>
      <c r="D2206" s="427" t="s">
        <v>2274</v>
      </c>
      <c r="E2206" s="428">
        <v>134866.35999999999</v>
      </c>
      <c r="F2206" s="429">
        <v>44862</v>
      </c>
      <c r="G2206" s="433">
        <v>2022</v>
      </c>
      <c r="H2206" s="432" t="s">
        <v>2789</v>
      </c>
      <c r="I2206" s="426" t="s">
        <v>2790</v>
      </c>
      <c r="J2206" s="426" t="s">
        <v>2790</v>
      </c>
      <c r="K2206" s="426" t="s">
        <v>2278</v>
      </c>
    </row>
    <row r="2207" spans="1:11" ht="15" x14ac:dyDescent="0.2">
      <c r="A2207" s="1">
        <v>20220430</v>
      </c>
      <c r="B2207" s="426" t="s">
        <v>2793</v>
      </c>
      <c r="C2207" s="427">
        <v>3132515960057</v>
      </c>
      <c r="D2207" s="427" t="s">
        <v>1455</v>
      </c>
      <c r="E2207" s="428">
        <v>36000</v>
      </c>
      <c r="F2207" s="429">
        <v>44881</v>
      </c>
      <c r="G2207" s="433">
        <v>2022</v>
      </c>
      <c r="H2207" s="432" t="s">
        <v>2780</v>
      </c>
      <c r="I2207" s="426" t="s">
        <v>2781</v>
      </c>
      <c r="J2207" s="426" t="s">
        <v>2781</v>
      </c>
      <c r="K2207" s="426" t="s">
        <v>60</v>
      </c>
    </row>
    <row r="2208" spans="1:11" ht="30" x14ac:dyDescent="0.2">
      <c r="A2208" s="1">
        <v>20220432</v>
      </c>
      <c r="B2208" s="426" t="s">
        <v>860</v>
      </c>
      <c r="C2208" s="427">
        <v>21963710649</v>
      </c>
      <c r="D2208" s="427" t="s">
        <v>211</v>
      </c>
      <c r="E2208" s="428">
        <v>385000</v>
      </c>
      <c r="F2208" s="429">
        <v>44995</v>
      </c>
      <c r="G2208" s="433">
        <v>2023</v>
      </c>
      <c r="H2208" s="432" t="s">
        <v>2822</v>
      </c>
      <c r="I2208" s="426" t="s">
        <v>2823</v>
      </c>
      <c r="J2208" s="426" t="s">
        <v>2823</v>
      </c>
      <c r="K2208" s="426" t="s">
        <v>82</v>
      </c>
    </row>
    <row r="2209" spans="1:11" ht="30" x14ac:dyDescent="0.2">
      <c r="A2209" s="1">
        <v>20220433</v>
      </c>
      <c r="B2209" s="426" t="s">
        <v>860</v>
      </c>
      <c r="C2209" s="427">
        <v>21963710070</v>
      </c>
      <c r="D2209" s="427" t="s">
        <v>892</v>
      </c>
      <c r="E2209" s="428">
        <v>385000</v>
      </c>
      <c r="F2209" s="429">
        <v>44995</v>
      </c>
      <c r="G2209" s="433">
        <v>2023</v>
      </c>
      <c r="H2209" s="432" t="s">
        <v>2824</v>
      </c>
      <c r="I2209" s="426" t="s">
        <v>2825</v>
      </c>
      <c r="J2209" s="426" t="s">
        <v>2825</v>
      </c>
      <c r="K2209" s="426" t="s">
        <v>82</v>
      </c>
    </row>
    <row r="2210" spans="1:11" ht="30" x14ac:dyDescent="0.2">
      <c r="A2210" s="1">
        <v>20220435</v>
      </c>
      <c r="B2210" s="426" t="s">
        <v>2464</v>
      </c>
      <c r="C2210" s="427" t="s">
        <v>2465</v>
      </c>
      <c r="D2210" s="427" t="s">
        <v>2466</v>
      </c>
      <c r="E2210" s="428">
        <v>11000</v>
      </c>
      <c r="F2210" s="429">
        <v>44881</v>
      </c>
      <c r="G2210" s="433">
        <v>2022</v>
      </c>
      <c r="H2210" s="432" t="s">
        <v>2791</v>
      </c>
      <c r="I2210" s="426" t="s">
        <v>2792</v>
      </c>
      <c r="J2210" s="426" t="s">
        <v>2792</v>
      </c>
      <c r="K2210" s="426" t="s">
        <v>1207</v>
      </c>
    </row>
    <row r="2211" spans="1:11" ht="15" x14ac:dyDescent="0.2">
      <c r="A2211" s="1">
        <v>20220436</v>
      </c>
      <c r="B2211" s="426" t="s">
        <v>1608</v>
      </c>
      <c r="C2211" s="427">
        <v>1665034340450</v>
      </c>
      <c r="D2211" s="427" t="s">
        <v>1609</v>
      </c>
      <c r="E2211" s="428">
        <v>80000</v>
      </c>
      <c r="F2211" s="429">
        <v>44995</v>
      </c>
      <c r="G2211" s="433">
        <v>2023</v>
      </c>
      <c r="H2211" s="432" t="s">
        <v>2656</v>
      </c>
      <c r="I2211" s="426" t="s">
        <v>2657</v>
      </c>
      <c r="J2211" s="426" t="s">
        <v>2657</v>
      </c>
      <c r="K2211" s="426" t="s">
        <v>782</v>
      </c>
    </row>
    <row r="2212" spans="1:11" ht="15" x14ac:dyDescent="0.2">
      <c r="A2212" s="1">
        <v>20220437</v>
      </c>
      <c r="B2212" s="426" t="s">
        <v>13</v>
      </c>
      <c r="C2212" s="427">
        <v>3670940070333</v>
      </c>
      <c r="D2212" s="427" t="s">
        <v>54</v>
      </c>
      <c r="E2212" s="428">
        <v>116430.6</v>
      </c>
      <c r="F2212" s="429">
        <v>44995</v>
      </c>
      <c r="G2212" s="433">
        <v>2023</v>
      </c>
      <c r="H2212" s="432" t="s">
        <v>2437</v>
      </c>
      <c r="I2212" s="426" t="s">
        <v>2438</v>
      </c>
      <c r="J2212" s="426" t="s">
        <v>2438</v>
      </c>
      <c r="K2212" s="426" t="s">
        <v>259</v>
      </c>
    </row>
    <row r="2213" spans="1:11" ht="15" x14ac:dyDescent="0.2">
      <c r="A2213" s="1">
        <v>20220440</v>
      </c>
      <c r="B2213" s="426" t="s">
        <v>1776</v>
      </c>
      <c r="C2213" s="427" t="s">
        <v>1777</v>
      </c>
      <c r="D2213" s="427" t="s">
        <v>1778</v>
      </c>
      <c r="E2213" s="428">
        <v>78000</v>
      </c>
      <c r="F2213" s="429">
        <v>44985</v>
      </c>
      <c r="G2213" s="433">
        <v>2023</v>
      </c>
      <c r="H2213" s="432" t="s">
        <v>2802</v>
      </c>
      <c r="I2213" s="426" t="s">
        <v>2803</v>
      </c>
      <c r="J2213" s="426" t="s">
        <v>2803</v>
      </c>
      <c r="K2213" s="426" t="s">
        <v>2211</v>
      </c>
    </row>
    <row r="2214" spans="1:11" ht="15" x14ac:dyDescent="0.2">
      <c r="A2214" s="1">
        <v>20220441</v>
      </c>
      <c r="B2214" s="426" t="s">
        <v>2281</v>
      </c>
      <c r="C2214" s="427" t="s">
        <v>2282</v>
      </c>
      <c r="D2214" s="427" t="s">
        <v>2283</v>
      </c>
      <c r="E2214" s="428">
        <v>50000</v>
      </c>
      <c r="F2214" s="429">
        <v>45020</v>
      </c>
      <c r="G2214" s="433">
        <v>2023</v>
      </c>
      <c r="H2214" s="432" t="s">
        <v>2802</v>
      </c>
      <c r="I2214" s="426" t="s">
        <v>2803</v>
      </c>
      <c r="J2214" s="426" t="s">
        <v>2803</v>
      </c>
      <c r="K2214" s="426" t="s">
        <v>2211</v>
      </c>
    </row>
    <row r="2215" spans="1:11" ht="15" x14ac:dyDescent="0.2">
      <c r="A2215" s="1">
        <v>20220442</v>
      </c>
      <c r="B2215" s="426" t="s">
        <v>596</v>
      </c>
      <c r="C2215" s="427">
        <v>6996280950082</v>
      </c>
      <c r="D2215" s="427" t="s">
        <v>597</v>
      </c>
      <c r="E2215" s="428">
        <v>60000</v>
      </c>
      <c r="F2215" s="429">
        <v>45005</v>
      </c>
      <c r="G2215" s="433">
        <v>2023</v>
      </c>
      <c r="H2215" s="432" t="s">
        <v>2802</v>
      </c>
      <c r="I2215" s="426" t="s">
        <v>2803</v>
      </c>
      <c r="J2215" s="426" t="s">
        <v>2803</v>
      </c>
      <c r="K2215" s="426" t="s">
        <v>2211</v>
      </c>
    </row>
    <row r="2216" spans="1:11" ht="15" x14ac:dyDescent="0.2">
      <c r="A2216" s="1">
        <v>20220443</v>
      </c>
      <c r="B2216" s="426" t="s">
        <v>2239</v>
      </c>
      <c r="C2216" s="427">
        <v>7203302540032</v>
      </c>
      <c r="D2216" s="427" t="s">
        <v>2240</v>
      </c>
      <c r="E2216" s="428">
        <v>20000</v>
      </c>
      <c r="F2216" s="429">
        <v>45009</v>
      </c>
      <c r="G2216" s="433">
        <v>2023</v>
      </c>
      <c r="H2216" s="432" t="s">
        <v>2802</v>
      </c>
      <c r="I2216" s="426" t="s">
        <v>2803</v>
      </c>
      <c r="J2216" s="426" t="s">
        <v>2803</v>
      </c>
      <c r="K2216" s="426" t="s">
        <v>2211</v>
      </c>
    </row>
    <row r="2217" spans="1:11" ht="15" x14ac:dyDescent="0.2">
      <c r="A2217" s="1">
        <v>20220444</v>
      </c>
      <c r="B2217" s="426" t="s">
        <v>2239</v>
      </c>
      <c r="C2217" s="427">
        <v>7203302540113</v>
      </c>
      <c r="D2217" s="427" t="s">
        <v>2241</v>
      </c>
      <c r="E2217" s="428">
        <v>25000</v>
      </c>
      <c r="F2217" s="429">
        <v>45009</v>
      </c>
      <c r="G2217" s="433">
        <v>2023</v>
      </c>
      <c r="H2217" s="432" t="s">
        <v>2802</v>
      </c>
      <c r="I2217" s="426" t="s">
        <v>2803</v>
      </c>
      <c r="J2217" s="426" t="s">
        <v>2803</v>
      </c>
      <c r="K2217" s="426" t="s">
        <v>2211</v>
      </c>
    </row>
    <row r="2218" spans="1:11" ht="30" x14ac:dyDescent="0.2">
      <c r="A2218" s="1">
        <v>20220445</v>
      </c>
      <c r="B2218" s="426" t="s">
        <v>2244</v>
      </c>
      <c r="C2218" s="427" t="s">
        <v>2245</v>
      </c>
      <c r="D2218" s="427" t="s">
        <v>2246</v>
      </c>
      <c r="E2218" s="428">
        <v>60000</v>
      </c>
      <c r="F2218" s="429">
        <v>44995</v>
      </c>
      <c r="G2218" s="433">
        <v>2023</v>
      </c>
      <c r="H2218" s="432" t="s">
        <v>2802</v>
      </c>
      <c r="I2218" s="426" t="s">
        <v>2803</v>
      </c>
      <c r="J2218" s="426" t="s">
        <v>2803</v>
      </c>
      <c r="K2218" s="426" t="s">
        <v>2211</v>
      </c>
    </row>
    <row r="2219" spans="1:11" ht="15" x14ac:dyDescent="0.2">
      <c r="A2219" s="1">
        <v>20220446</v>
      </c>
      <c r="B2219" s="426" t="s">
        <v>2206</v>
      </c>
      <c r="C2219" s="427" t="s">
        <v>2207</v>
      </c>
      <c r="D2219" s="427" t="s">
        <v>2208</v>
      </c>
      <c r="E2219" s="428">
        <v>38120.28</v>
      </c>
      <c r="F2219" s="429">
        <v>44988</v>
      </c>
      <c r="G2219" s="433">
        <v>2023</v>
      </c>
      <c r="H2219" s="432" t="s">
        <v>2802</v>
      </c>
      <c r="I2219" s="426" t="s">
        <v>2803</v>
      </c>
      <c r="J2219" s="426" t="s">
        <v>2803</v>
      </c>
      <c r="K2219" s="426" t="s">
        <v>2211</v>
      </c>
    </row>
    <row r="2220" spans="1:11" ht="30" x14ac:dyDescent="0.2">
      <c r="A2220" s="1">
        <v>20220449</v>
      </c>
      <c r="B2220" s="426" t="s">
        <v>233</v>
      </c>
      <c r="C2220" s="427">
        <v>620020221486</v>
      </c>
      <c r="D2220" s="427" t="s">
        <v>234</v>
      </c>
      <c r="E2220" s="428">
        <v>142794.51999999999</v>
      </c>
      <c r="F2220" s="429">
        <v>44923</v>
      </c>
      <c r="G2220" s="433">
        <v>2022</v>
      </c>
      <c r="H2220" s="432" t="s">
        <v>2794</v>
      </c>
      <c r="I2220" s="426" t="s">
        <v>2795</v>
      </c>
      <c r="J2220" s="426" t="s">
        <v>2795</v>
      </c>
      <c r="K2220" s="426" t="s">
        <v>2312</v>
      </c>
    </row>
    <row r="2221" spans="1:11" ht="30" x14ac:dyDescent="0.2">
      <c r="A2221" s="1">
        <v>20220450</v>
      </c>
      <c r="B2221" s="426" t="s">
        <v>1044</v>
      </c>
      <c r="C2221" s="427">
        <v>3130020220120</v>
      </c>
      <c r="D2221" s="427" t="s">
        <v>1045</v>
      </c>
      <c r="E2221" s="428">
        <v>100000</v>
      </c>
      <c r="F2221" s="429">
        <v>44923</v>
      </c>
      <c r="G2221" s="433">
        <v>2022</v>
      </c>
      <c r="H2221" s="432" t="s">
        <v>2794</v>
      </c>
      <c r="I2221" s="426" t="s">
        <v>2795</v>
      </c>
      <c r="J2221" s="426" t="s">
        <v>2795</v>
      </c>
      <c r="K2221" s="426" t="s">
        <v>2312</v>
      </c>
    </row>
    <row r="2222" spans="1:11" ht="30" x14ac:dyDescent="0.2">
      <c r="A2222" s="1">
        <v>20220455</v>
      </c>
      <c r="B2222" s="426" t="s">
        <v>2464</v>
      </c>
      <c r="C2222" s="427" t="s">
        <v>2465</v>
      </c>
      <c r="D2222" s="427" t="s">
        <v>2466</v>
      </c>
      <c r="E2222" s="428">
        <v>11000</v>
      </c>
      <c r="F2222" s="429">
        <v>45005</v>
      </c>
      <c r="G2222" s="433">
        <v>2023</v>
      </c>
      <c r="H2222" s="432" t="s">
        <v>2791</v>
      </c>
      <c r="I2222" s="426" t="s">
        <v>2792</v>
      </c>
      <c r="J2222" s="426" t="s">
        <v>2792</v>
      </c>
      <c r="K2222" s="426" t="s">
        <v>1207</v>
      </c>
    </row>
    <row r="2223" spans="1:11" ht="15" x14ac:dyDescent="0.2">
      <c r="A2223" s="1">
        <v>20220458</v>
      </c>
      <c r="B2223" s="426" t="s">
        <v>1473</v>
      </c>
      <c r="C2223" s="427">
        <v>1663945820010</v>
      </c>
      <c r="D2223" s="427" t="s">
        <v>1474</v>
      </c>
      <c r="E2223" s="428">
        <v>78067.97</v>
      </c>
      <c r="F2223" s="429">
        <v>45005</v>
      </c>
      <c r="G2223" s="433">
        <v>2023</v>
      </c>
      <c r="H2223" s="432" t="s">
        <v>2188</v>
      </c>
      <c r="I2223" s="426" t="s">
        <v>2189</v>
      </c>
      <c r="J2223" s="426" t="s">
        <v>2189</v>
      </c>
      <c r="K2223" s="426" t="s">
        <v>2190</v>
      </c>
    </row>
    <row r="2224" spans="1:11" ht="30" x14ac:dyDescent="0.2">
      <c r="A2224" s="1">
        <v>20220459</v>
      </c>
      <c r="B2224" s="426" t="s">
        <v>233</v>
      </c>
      <c r="C2224" s="427">
        <v>620020221486</v>
      </c>
      <c r="D2224" s="427" t="s">
        <v>234</v>
      </c>
      <c r="E2224" s="428">
        <v>69000</v>
      </c>
      <c r="F2224" s="429">
        <v>44985</v>
      </c>
      <c r="G2224" s="433">
        <v>2023</v>
      </c>
      <c r="H2224" s="432" t="s">
        <v>2794</v>
      </c>
      <c r="I2224" s="426" t="s">
        <v>2795</v>
      </c>
      <c r="J2224" s="426" t="s">
        <v>2795</v>
      </c>
      <c r="K2224" s="426" t="s">
        <v>2312</v>
      </c>
    </row>
    <row r="2225" spans="1:11" ht="30" x14ac:dyDescent="0.2">
      <c r="A2225" s="1">
        <v>20220460</v>
      </c>
      <c r="B2225" s="426" t="s">
        <v>233</v>
      </c>
      <c r="C2225" s="427">
        <v>620020221486</v>
      </c>
      <c r="D2225" s="427" t="s">
        <v>234</v>
      </c>
      <c r="E2225" s="428">
        <v>200000</v>
      </c>
      <c r="F2225" s="429">
        <v>44985</v>
      </c>
      <c r="G2225" s="433">
        <v>2023</v>
      </c>
      <c r="H2225" s="432" t="s">
        <v>2764</v>
      </c>
      <c r="I2225" s="426" t="s">
        <v>2765</v>
      </c>
      <c r="J2225" s="426" t="s">
        <v>2765</v>
      </c>
      <c r="K2225" s="426" t="s">
        <v>60</v>
      </c>
    </row>
    <row r="2226" spans="1:11" ht="30" x14ac:dyDescent="0.2">
      <c r="A2226" s="1">
        <v>20220461</v>
      </c>
      <c r="B2226" s="426" t="s">
        <v>233</v>
      </c>
      <c r="C2226" s="427">
        <v>620020221486</v>
      </c>
      <c r="D2226" s="427" t="s">
        <v>234</v>
      </c>
      <c r="E2226" s="428">
        <v>200000</v>
      </c>
      <c r="F2226" s="429">
        <v>44988</v>
      </c>
      <c r="G2226" s="433">
        <v>2023</v>
      </c>
      <c r="H2226" s="432" t="s">
        <v>2780</v>
      </c>
      <c r="I2226" s="426" t="s">
        <v>2781</v>
      </c>
      <c r="J2226" s="426" t="s">
        <v>2781</v>
      </c>
      <c r="K2226" s="426" t="s">
        <v>60</v>
      </c>
    </row>
    <row r="2227" spans="1:11" ht="30" x14ac:dyDescent="0.2">
      <c r="A2227" s="1">
        <v>20220462</v>
      </c>
      <c r="B2227" s="426" t="s">
        <v>233</v>
      </c>
      <c r="C2227" s="427">
        <v>620020221486</v>
      </c>
      <c r="D2227" s="427" t="s">
        <v>234</v>
      </c>
      <c r="E2227" s="428">
        <v>144997.13</v>
      </c>
      <c r="F2227" s="429">
        <v>44988</v>
      </c>
      <c r="G2227" s="433">
        <v>2023</v>
      </c>
      <c r="H2227" s="432" t="s">
        <v>2741</v>
      </c>
      <c r="I2227" s="426" t="s">
        <v>2742</v>
      </c>
      <c r="J2227" s="426" t="s">
        <v>2742</v>
      </c>
      <c r="K2227" s="426" t="s">
        <v>150</v>
      </c>
    </row>
    <row r="2228" spans="1:11" ht="30" x14ac:dyDescent="0.2">
      <c r="A2228" s="1">
        <v>20220463</v>
      </c>
      <c r="B2228" s="426" t="s">
        <v>233</v>
      </c>
      <c r="C2228" s="427">
        <v>620020221486</v>
      </c>
      <c r="D2228" s="427" t="s">
        <v>234</v>
      </c>
      <c r="E2228" s="428">
        <v>37597.08</v>
      </c>
      <c r="F2228" s="429">
        <v>45020</v>
      </c>
      <c r="G2228" s="433">
        <v>2023</v>
      </c>
      <c r="H2228" s="432" t="s">
        <v>2794</v>
      </c>
      <c r="I2228" s="426" t="s">
        <v>2795</v>
      </c>
      <c r="J2228" s="426" t="s">
        <v>2795</v>
      </c>
      <c r="K2228" s="426" t="s">
        <v>2312</v>
      </c>
    </row>
    <row r="2229" spans="1:11" ht="30" x14ac:dyDescent="0.2">
      <c r="A2229" s="1">
        <v>20220464</v>
      </c>
      <c r="B2229" s="426" t="s">
        <v>233</v>
      </c>
      <c r="C2229" s="427">
        <v>620020221486</v>
      </c>
      <c r="D2229" s="427" t="s">
        <v>234</v>
      </c>
      <c r="E2229" s="428">
        <v>200000</v>
      </c>
      <c r="F2229" s="429">
        <v>45005</v>
      </c>
      <c r="G2229" s="433">
        <v>2023</v>
      </c>
      <c r="H2229" s="432" t="s">
        <v>2831</v>
      </c>
      <c r="I2229" s="426" t="s">
        <v>2832</v>
      </c>
      <c r="J2229" s="426" t="s">
        <v>2832</v>
      </c>
      <c r="K2229" s="426" t="s">
        <v>60</v>
      </c>
    </row>
    <row r="2230" spans="1:11" ht="15" x14ac:dyDescent="0.2">
      <c r="A2230" s="1">
        <v>20230001</v>
      </c>
      <c r="B2230" s="426" t="s">
        <v>1972</v>
      </c>
      <c r="C2230" s="427">
        <v>1806164492540</v>
      </c>
      <c r="D2230" s="427" t="s">
        <v>2275</v>
      </c>
      <c r="E2230" s="428">
        <v>190000</v>
      </c>
      <c r="F2230" s="429">
        <v>44988</v>
      </c>
      <c r="G2230" s="433">
        <v>2023</v>
      </c>
      <c r="H2230" s="432" t="s">
        <v>2809</v>
      </c>
      <c r="I2230" s="426" t="s">
        <v>2810</v>
      </c>
      <c r="J2230" s="426" t="s">
        <v>2810</v>
      </c>
      <c r="K2230" s="426" t="s">
        <v>2278</v>
      </c>
    </row>
    <row r="2231" spans="1:11" ht="15" x14ac:dyDescent="0.2">
      <c r="A2231" s="1">
        <v>20230002</v>
      </c>
      <c r="B2231" s="426" t="s">
        <v>1972</v>
      </c>
      <c r="C2231" s="427" t="s">
        <v>1984</v>
      </c>
      <c r="D2231" s="427" t="s">
        <v>1985</v>
      </c>
      <c r="E2231" s="428">
        <v>194130.69</v>
      </c>
      <c r="F2231" s="429">
        <v>44988</v>
      </c>
      <c r="G2231" s="433">
        <v>2023</v>
      </c>
      <c r="H2231" s="432" t="s">
        <v>2809</v>
      </c>
      <c r="I2231" s="426" t="s">
        <v>2810</v>
      </c>
      <c r="J2231" s="426" t="s">
        <v>2810</v>
      </c>
      <c r="K2231" s="426" t="s">
        <v>2278</v>
      </c>
    </row>
    <row r="2232" spans="1:11" ht="15" x14ac:dyDescent="0.2">
      <c r="A2232" s="1">
        <v>20230003</v>
      </c>
      <c r="B2232" s="426" t="s">
        <v>2915</v>
      </c>
      <c r="C2232" s="427">
        <v>10063700000</v>
      </c>
      <c r="D2232" s="427" t="s">
        <v>2916</v>
      </c>
      <c r="E2232" s="428">
        <v>235101.08</v>
      </c>
      <c r="F2232" s="429">
        <v>45043</v>
      </c>
      <c r="G2232" s="433">
        <v>2023</v>
      </c>
      <c r="H2232" s="432" t="s">
        <v>2917</v>
      </c>
      <c r="I2232" s="426" t="s">
        <v>2918</v>
      </c>
      <c r="J2232" s="426" t="s">
        <v>2918</v>
      </c>
      <c r="K2232" s="426" t="s">
        <v>2919</v>
      </c>
    </row>
    <row r="2233" spans="1:11" ht="15" x14ac:dyDescent="0.2">
      <c r="A2233" s="1">
        <v>20230004</v>
      </c>
      <c r="B2233" s="426" t="s">
        <v>2393</v>
      </c>
      <c r="C2233" s="427" t="s">
        <v>2394</v>
      </c>
      <c r="D2233" s="427" t="s">
        <v>2395</v>
      </c>
      <c r="E2233" s="428">
        <v>6552.67</v>
      </c>
      <c r="F2233" s="429">
        <v>44985</v>
      </c>
      <c r="G2233" s="433">
        <v>2023</v>
      </c>
      <c r="H2233" s="432" t="s">
        <v>2749</v>
      </c>
      <c r="I2233" s="426" t="s">
        <v>2750</v>
      </c>
      <c r="J2233" s="426" t="s">
        <v>2750</v>
      </c>
      <c r="K2233" s="426" t="s">
        <v>69</v>
      </c>
    </row>
    <row r="2234" spans="1:11" ht="15" x14ac:dyDescent="0.2">
      <c r="A2234" s="1">
        <v>20230005</v>
      </c>
      <c r="B2234" s="426" t="s">
        <v>297</v>
      </c>
      <c r="C2234" s="427" t="s">
        <v>1752</v>
      </c>
      <c r="D2234" s="427" t="s">
        <v>493</v>
      </c>
      <c r="E2234" s="428">
        <v>300000</v>
      </c>
      <c r="F2234" s="429">
        <v>45020</v>
      </c>
      <c r="G2234" s="433">
        <v>2023</v>
      </c>
      <c r="H2234" s="432" t="s">
        <v>2840</v>
      </c>
      <c r="I2234" s="426" t="s">
        <v>2841</v>
      </c>
      <c r="J2234" s="426" t="s">
        <v>2841</v>
      </c>
      <c r="K2234" s="426" t="s">
        <v>859</v>
      </c>
    </row>
    <row r="2235" spans="1:11" ht="15" x14ac:dyDescent="0.2">
      <c r="A2235" s="1">
        <v>20230006</v>
      </c>
      <c r="B2235" s="426" t="s">
        <v>13</v>
      </c>
      <c r="C2235" s="427">
        <v>5670940070729</v>
      </c>
      <c r="D2235" s="427" t="s">
        <v>53</v>
      </c>
      <c r="E2235" s="428">
        <v>325000</v>
      </c>
      <c r="F2235" s="429">
        <v>44980</v>
      </c>
      <c r="G2235" s="433">
        <v>2023</v>
      </c>
      <c r="H2235" s="432" t="s">
        <v>2796</v>
      </c>
      <c r="I2235" s="426" t="s">
        <v>2797</v>
      </c>
      <c r="J2235" s="426" t="s">
        <v>2797</v>
      </c>
      <c r="K2235" s="426" t="s">
        <v>1739</v>
      </c>
    </row>
    <row r="2236" spans="1:11" ht="15" x14ac:dyDescent="0.2">
      <c r="A2236" s="1">
        <v>20230007</v>
      </c>
      <c r="B2236" s="426" t="s">
        <v>1420</v>
      </c>
      <c r="C2236" s="427" t="s">
        <v>1932</v>
      </c>
      <c r="D2236" s="427" t="s">
        <v>1421</v>
      </c>
      <c r="E2236" s="428">
        <v>1520</v>
      </c>
      <c r="F2236" s="429">
        <v>44980</v>
      </c>
      <c r="G2236" s="433">
        <v>2023</v>
      </c>
      <c r="H2236" s="432" t="s">
        <v>2416</v>
      </c>
      <c r="I2236" s="426" t="s">
        <v>2417</v>
      </c>
      <c r="J2236" s="426" t="s">
        <v>2417</v>
      </c>
      <c r="K2236" s="426" t="s">
        <v>378</v>
      </c>
    </row>
    <row r="2237" spans="1:11" ht="15" x14ac:dyDescent="0.2">
      <c r="A2237" s="1">
        <v>20230008</v>
      </c>
      <c r="B2237" s="426" t="s">
        <v>1279</v>
      </c>
      <c r="C2237" s="427" t="s">
        <v>2002</v>
      </c>
      <c r="D2237" s="427" t="s">
        <v>1280</v>
      </c>
      <c r="E2237" s="428">
        <v>16800</v>
      </c>
      <c r="F2237" s="429">
        <v>44980</v>
      </c>
      <c r="G2237" s="433">
        <v>2023</v>
      </c>
      <c r="H2237" s="432" t="s">
        <v>2416</v>
      </c>
      <c r="I2237" s="426" t="s">
        <v>2417</v>
      </c>
      <c r="J2237" s="426" t="s">
        <v>2417</v>
      </c>
      <c r="K2237" s="426" t="s">
        <v>378</v>
      </c>
    </row>
    <row r="2238" spans="1:11" ht="15" x14ac:dyDescent="0.2">
      <c r="A2238" s="1">
        <v>20230009</v>
      </c>
      <c r="B2238" s="426" t="s">
        <v>1279</v>
      </c>
      <c r="C2238" s="427" t="s">
        <v>1822</v>
      </c>
      <c r="D2238" s="427" t="s">
        <v>1440</v>
      </c>
      <c r="E2238" s="428">
        <v>8400</v>
      </c>
      <c r="F2238" s="429">
        <v>44980</v>
      </c>
      <c r="G2238" s="433">
        <v>2023</v>
      </c>
      <c r="H2238" s="432" t="s">
        <v>2416</v>
      </c>
      <c r="I2238" s="426" t="s">
        <v>2417</v>
      </c>
      <c r="J2238" s="426" t="s">
        <v>2417</v>
      </c>
      <c r="K2238" s="426" t="s">
        <v>378</v>
      </c>
    </row>
    <row r="2239" spans="1:11" ht="15" x14ac:dyDescent="0.2">
      <c r="A2239" s="1">
        <v>20230010</v>
      </c>
      <c r="B2239" s="426" t="s">
        <v>1422</v>
      </c>
      <c r="C2239" s="427" t="s">
        <v>1935</v>
      </c>
      <c r="D2239" s="427" t="s">
        <v>1423</v>
      </c>
      <c r="E2239" s="428">
        <v>400</v>
      </c>
      <c r="F2239" s="429">
        <v>44980</v>
      </c>
      <c r="G2239" s="433">
        <v>2023</v>
      </c>
      <c r="H2239" s="432" t="s">
        <v>2416</v>
      </c>
      <c r="I2239" s="426" t="s">
        <v>2417</v>
      </c>
      <c r="J2239" s="426" t="s">
        <v>2417</v>
      </c>
      <c r="K2239" s="426" t="s">
        <v>378</v>
      </c>
    </row>
    <row r="2240" spans="1:11" ht="15" x14ac:dyDescent="0.2">
      <c r="A2240" s="1">
        <v>20230011</v>
      </c>
      <c r="B2240" s="426" t="s">
        <v>1279</v>
      </c>
      <c r="C2240" s="427" t="s">
        <v>1823</v>
      </c>
      <c r="D2240" s="427" t="s">
        <v>1444</v>
      </c>
      <c r="E2240" s="428">
        <v>7000</v>
      </c>
      <c r="F2240" s="429">
        <v>44980</v>
      </c>
      <c r="G2240" s="433">
        <v>2023</v>
      </c>
      <c r="H2240" s="432" t="s">
        <v>2416</v>
      </c>
      <c r="I2240" s="426" t="s">
        <v>2417</v>
      </c>
      <c r="J2240" s="426" t="s">
        <v>2417</v>
      </c>
      <c r="K2240" s="426" t="s">
        <v>378</v>
      </c>
    </row>
    <row r="2241" spans="1:11" ht="15" x14ac:dyDescent="0.2">
      <c r="A2241" s="1">
        <v>20230012</v>
      </c>
      <c r="B2241" s="426" t="s">
        <v>1279</v>
      </c>
      <c r="C2241" s="427" t="s">
        <v>2047</v>
      </c>
      <c r="D2241" s="427" t="s">
        <v>1281</v>
      </c>
      <c r="E2241" s="428">
        <v>10800</v>
      </c>
      <c r="F2241" s="429">
        <v>44980</v>
      </c>
      <c r="G2241" s="433">
        <v>2023</v>
      </c>
      <c r="H2241" s="432" t="s">
        <v>2416</v>
      </c>
      <c r="I2241" s="426" t="s">
        <v>2417</v>
      </c>
      <c r="J2241" s="426" t="s">
        <v>2417</v>
      </c>
      <c r="K2241" s="426" t="s">
        <v>378</v>
      </c>
    </row>
    <row r="2242" spans="1:11" ht="15" x14ac:dyDescent="0.2">
      <c r="A2242" s="1">
        <v>20230013</v>
      </c>
      <c r="B2242" s="426" t="s">
        <v>1279</v>
      </c>
      <c r="C2242" s="427" t="s">
        <v>2068</v>
      </c>
      <c r="D2242" s="427" t="s">
        <v>1282</v>
      </c>
      <c r="E2242" s="428">
        <v>5800</v>
      </c>
      <c r="F2242" s="429">
        <v>44980</v>
      </c>
      <c r="G2242" s="433">
        <v>2023</v>
      </c>
      <c r="H2242" s="432" t="s">
        <v>2416</v>
      </c>
      <c r="I2242" s="426" t="s">
        <v>2417</v>
      </c>
      <c r="J2242" s="426" t="s">
        <v>2417</v>
      </c>
      <c r="K2242" s="426" t="s">
        <v>378</v>
      </c>
    </row>
    <row r="2243" spans="1:11" ht="15" x14ac:dyDescent="0.2">
      <c r="A2243" s="1">
        <v>20230014</v>
      </c>
      <c r="B2243" s="426" t="s">
        <v>1279</v>
      </c>
      <c r="C2243" s="427" t="s">
        <v>1824</v>
      </c>
      <c r="D2243" s="427" t="s">
        <v>1445</v>
      </c>
      <c r="E2243" s="428">
        <v>2400</v>
      </c>
      <c r="F2243" s="429">
        <v>44980</v>
      </c>
      <c r="G2243" s="433">
        <v>2023</v>
      </c>
      <c r="H2243" s="432" t="s">
        <v>2416</v>
      </c>
      <c r="I2243" s="426" t="s">
        <v>2417</v>
      </c>
      <c r="J2243" s="426" t="s">
        <v>2417</v>
      </c>
      <c r="K2243" s="426" t="s">
        <v>378</v>
      </c>
    </row>
    <row r="2244" spans="1:11" ht="15" x14ac:dyDescent="0.2">
      <c r="A2244" s="1">
        <v>20230015</v>
      </c>
      <c r="B2244" s="426" t="s">
        <v>1279</v>
      </c>
      <c r="C2244" s="427" t="s">
        <v>2048</v>
      </c>
      <c r="D2244" s="427" t="s">
        <v>1283</v>
      </c>
      <c r="E2244" s="428">
        <v>8000</v>
      </c>
      <c r="F2244" s="429">
        <v>44980</v>
      </c>
      <c r="G2244" s="433">
        <v>2023</v>
      </c>
      <c r="H2244" s="432" t="s">
        <v>2416</v>
      </c>
      <c r="I2244" s="426" t="s">
        <v>2417</v>
      </c>
      <c r="J2244" s="426" t="s">
        <v>2417</v>
      </c>
      <c r="K2244" s="426" t="s">
        <v>378</v>
      </c>
    </row>
    <row r="2245" spans="1:11" ht="15" x14ac:dyDescent="0.2">
      <c r="A2245" s="1">
        <v>20230016</v>
      </c>
      <c r="B2245" s="426" t="s">
        <v>1279</v>
      </c>
      <c r="C2245" s="427" t="s">
        <v>1825</v>
      </c>
      <c r="D2245" s="427" t="s">
        <v>1446</v>
      </c>
      <c r="E2245" s="428">
        <v>8400</v>
      </c>
      <c r="F2245" s="429">
        <v>44980</v>
      </c>
      <c r="G2245" s="433">
        <v>2023</v>
      </c>
      <c r="H2245" s="432" t="s">
        <v>2416</v>
      </c>
      <c r="I2245" s="426" t="s">
        <v>2417</v>
      </c>
      <c r="J2245" s="426" t="s">
        <v>2417</v>
      </c>
      <c r="K2245" s="426" t="s">
        <v>378</v>
      </c>
    </row>
    <row r="2246" spans="1:11" ht="15" x14ac:dyDescent="0.2">
      <c r="A2246" s="1">
        <v>20230017</v>
      </c>
      <c r="B2246" s="426" t="s">
        <v>1279</v>
      </c>
      <c r="C2246" s="427" t="s">
        <v>1826</v>
      </c>
      <c r="D2246" s="427" t="s">
        <v>1447</v>
      </c>
      <c r="E2246" s="428">
        <v>5200</v>
      </c>
      <c r="F2246" s="429">
        <v>44980</v>
      </c>
      <c r="G2246" s="433">
        <v>2023</v>
      </c>
      <c r="H2246" s="432" t="s">
        <v>2416</v>
      </c>
      <c r="I2246" s="426" t="s">
        <v>2417</v>
      </c>
      <c r="J2246" s="426" t="s">
        <v>2417</v>
      </c>
      <c r="K2246" s="426" t="s">
        <v>378</v>
      </c>
    </row>
    <row r="2247" spans="1:11" ht="15" x14ac:dyDescent="0.2">
      <c r="A2247" s="1">
        <v>20230018</v>
      </c>
      <c r="B2247" s="426" t="s">
        <v>1420</v>
      </c>
      <c r="C2247" s="427" t="s">
        <v>1936</v>
      </c>
      <c r="D2247" s="427" t="s">
        <v>1424</v>
      </c>
      <c r="E2247" s="428">
        <v>5200</v>
      </c>
      <c r="F2247" s="429">
        <v>44980</v>
      </c>
      <c r="G2247" s="433">
        <v>2023</v>
      </c>
      <c r="H2247" s="432" t="s">
        <v>2416</v>
      </c>
      <c r="I2247" s="426" t="s">
        <v>2417</v>
      </c>
      <c r="J2247" s="426" t="s">
        <v>2417</v>
      </c>
      <c r="K2247" s="426" t="s">
        <v>378</v>
      </c>
    </row>
    <row r="2248" spans="1:11" ht="15" x14ac:dyDescent="0.2">
      <c r="A2248" s="1">
        <v>20230019</v>
      </c>
      <c r="B2248" s="426" t="s">
        <v>1422</v>
      </c>
      <c r="C2248" s="427" t="s">
        <v>1937</v>
      </c>
      <c r="D2248" s="427" t="s">
        <v>1425</v>
      </c>
      <c r="E2248" s="428">
        <v>5200</v>
      </c>
      <c r="F2248" s="429">
        <v>44980</v>
      </c>
      <c r="G2248" s="433">
        <v>2023</v>
      </c>
      <c r="H2248" s="432" t="s">
        <v>2416</v>
      </c>
      <c r="I2248" s="426" t="s">
        <v>2417</v>
      </c>
      <c r="J2248" s="426" t="s">
        <v>2417</v>
      </c>
      <c r="K2248" s="426" t="s">
        <v>378</v>
      </c>
    </row>
    <row r="2249" spans="1:11" ht="15" x14ac:dyDescent="0.2">
      <c r="A2249" s="1">
        <v>20230020</v>
      </c>
      <c r="B2249" s="426" t="s">
        <v>1279</v>
      </c>
      <c r="C2249" s="427" t="s">
        <v>1827</v>
      </c>
      <c r="D2249" s="427" t="s">
        <v>1448</v>
      </c>
      <c r="E2249" s="428">
        <v>5400</v>
      </c>
      <c r="F2249" s="429">
        <v>44980</v>
      </c>
      <c r="G2249" s="433">
        <v>2023</v>
      </c>
      <c r="H2249" s="432" t="s">
        <v>2416</v>
      </c>
      <c r="I2249" s="426" t="s">
        <v>2417</v>
      </c>
      <c r="J2249" s="426" t="s">
        <v>2417</v>
      </c>
      <c r="K2249" s="426" t="s">
        <v>378</v>
      </c>
    </row>
    <row r="2250" spans="1:11" ht="15" x14ac:dyDescent="0.2">
      <c r="A2250" s="1">
        <v>20230021</v>
      </c>
      <c r="B2250" s="426" t="s">
        <v>1279</v>
      </c>
      <c r="C2250" s="427" t="s">
        <v>2622</v>
      </c>
      <c r="D2250" s="427" t="s">
        <v>2088</v>
      </c>
      <c r="E2250" s="428">
        <v>6400</v>
      </c>
      <c r="F2250" s="429">
        <v>44980</v>
      </c>
      <c r="G2250" s="433">
        <v>2023</v>
      </c>
      <c r="H2250" s="432" t="s">
        <v>2416</v>
      </c>
      <c r="I2250" s="426" t="s">
        <v>2417</v>
      </c>
      <c r="J2250" s="426" t="s">
        <v>2417</v>
      </c>
      <c r="K2250" s="426" t="s">
        <v>378</v>
      </c>
    </row>
    <row r="2251" spans="1:11" ht="15" x14ac:dyDescent="0.2">
      <c r="A2251" s="1">
        <v>20230022</v>
      </c>
      <c r="B2251" s="426" t="s">
        <v>2257</v>
      </c>
      <c r="C2251" s="427" t="s">
        <v>2258</v>
      </c>
      <c r="D2251" s="427" t="s">
        <v>2259</v>
      </c>
      <c r="E2251" s="428">
        <v>4400</v>
      </c>
      <c r="F2251" s="429">
        <v>44980</v>
      </c>
      <c r="G2251" s="433">
        <v>2023</v>
      </c>
      <c r="H2251" s="432" t="s">
        <v>2416</v>
      </c>
      <c r="I2251" s="426" t="s">
        <v>2417</v>
      </c>
      <c r="J2251" s="426" t="s">
        <v>2417</v>
      </c>
      <c r="K2251" s="426" t="s">
        <v>378</v>
      </c>
    </row>
    <row r="2252" spans="1:11" ht="15" x14ac:dyDescent="0.2">
      <c r="A2252" s="1">
        <v>20230023</v>
      </c>
      <c r="B2252" s="426" t="s">
        <v>1610</v>
      </c>
      <c r="C2252" s="427" t="s">
        <v>1611</v>
      </c>
      <c r="D2252" s="427" t="s">
        <v>1612</v>
      </c>
      <c r="E2252" s="428">
        <v>100000</v>
      </c>
      <c r="F2252" s="429">
        <v>44988</v>
      </c>
      <c r="G2252" s="433">
        <v>2023</v>
      </c>
      <c r="H2252" s="432" t="s">
        <v>2749</v>
      </c>
      <c r="I2252" s="426" t="s">
        <v>2750</v>
      </c>
      <c r="J2252" s="426" t="s">
        <v>2750</v>
      </c>
      <c r="K2252" s="426" t="s">
        <v>69</v>
      </c>
    </row>
    <row r="2253" spans="1:11" ht="15" x14ac:dyDescent="0.2">
      <c r="A2253" s="1">
        <v>20230024</v>
      </c>
      <c r="B2253" s="426" t="s">
        <v>350</v>
      </c>
      <c r="C2253" s="427" t="s">
        <v>2804</v>
      </c>
      <c r="D2253" s="427" t="s">
        <v>2805</v>
      </c>
      <c r="E2253" s="428">
        <v>285378.40000000002</v>
      </c>
      <c r="F2253" s="429">
        <v>44985</v>
      </c>
      <c r="G2253" s="433">
        <v>2023</v>
      </c>
      <c r="H2253" s="432" t="s">
        <v>2806</v>
      </c>
      <c r="I2253" s="426" t="s">
        <v>2807</v>
      </c>
      <c r="J2253" s="426" t="s">
        <v>2807</v>
      </c>
      <c r="K2253" s="426" t="s">
        <v>354</v>
      </c>
    </row>
    <row r="2254" spans="1:11" ht="30" x14ac:dyDescent="0.2">
      <c r="A2254" s="1">
        <v>20230025</v>
      </c>
      <c r="B2254" s="426" t="s">
        <v>2848</v>
      </c>
      <c r="C2254" s="427">
        <v>25097320930</v>
      </c>
      <c r="D2254" s="427" t="s">
        <v>2902</v>
      </c>
      <c r="E2254" s="428">
        <v>329034.93</v>
      </c>
      <c r="F2254" s="429">
        <v>45040</v>
      </c>
      <c r="G2254" s="433">
        <v>2023</v>
      </c>
      <c r="H2254" s="432" t="s">
        <v>2903</v>
      </c>
      <c r="I2254" s="426" t="s">
        <v>2904</v>
      </c>
      <c r="J2254" s="426" t="s">
        <v>2904</v>
      </c>
      <c r="K2254" s="426" t="s">
        <v>109</v>
      </c>
    </row>
    <row r="2255" spans="1:11" ht="30" x14ac:dyDescent="0.2">
      <c r="A2255" s="1">
        <v>20230026</v>
      </c>
      <c r="B2255" s="426" t="s">
        <v>2848</v>
      </c>
      <c r="C2255" s="427">
        <v>25097320697</v>
      </c>
      <c r="D2255" s="427" t="s">
        <v>2849</v>
      </c>
      <c r="E2255" s="428">
        <v>330836.96999999997</v>
      </c>
      <c r="F2255" s="429">
        <v>45029</v>
      </c>
      <c r="G2255" s="433">
        <v>2023</v>
      </c>
      <c r="H2255" s="432" t="s">
        <v>2850</v>
      </c>
      <c r="I2255" s="426" t="s">
        <v>2851</v>
      </c>
      <c r="J2255" s="426" t="s">
        <v>2851</v>
      </c>
      <c r="K2255" s="426" t="s">
        <v>109</v>
      </c>
    </row>
    <row r="2256" spans="1:11" ht="15" x14ac:dyDescent="0.2">
      <c r="A2256" s="1">
        <v>20230027</v>
      </c>
      <c r="B2256" s="426" t="s">
        <v>751</v>
      </c>
      <c r="C2256" s="427">
        <v>2231523810018</v>
      </c>
      <c r="D2256" s="427" t="s">
        <v>772</v>
      </c>
      <c r="E2256" s="428">
        <v>7500</v>
      </c>
      <c r="F2256" s="429">
        <v>44993</v>
      </c>
      <c r="G2256" s="433">
        <v>2023</v>
      </c>
      <c r="H2256" s="432" t="s">
        <v>2812</v>
      </c>
      <c r="I2256" s="426" t="s">
        <v>2813</v>
      </c>
      <c r="J2256" s="426" t="s">
        <v>2813</v>
      </c>
      <c r="K2256" s="426" t="s">
        <v>150</v>
      </c>
    </row>
    <row r="2257" spans="1:11" ht="15" x14ac:dyDescent="0.2">
      <c r="A2257" s="1">
        <v>20230028</v>
      </c>
      <c r="B2257" s="426" t="s">
        <v>751</v>
      </c>
      <c r="C2257" s="427">
        <v>1861523810141</v>
      </c>
      <c r="D2257" s="427" t="s">
        <v>760</v>
      </c>
      <c r="E2257" s="428">
        <v>8000</v>
      </c>
      <c r="F2257" s="429">
        <v>44993</v>
      </c>
      <c r="G2257" s="433">
        <v>2023</v>
      </c>
      <c r="H2257" s="432" t="s">
        <v>2812</v>
      </c>
      <c r="I2257" s="426" t="s">
        <v>2813</v>
      </c>
      <c r="J2257" s="426" t="s">
        <v>2813</v>
      </c>
      <c r="K2257" s="426" t="s">
        <v>150</v>
      </c>
    </row>
    <row r="2258" spans="1:11" ht="15" x14ac:dyDescent="0.2">
      <c r="A2258" s="1">
        <v>20230029</v>
      </c>
      <c r="B2258" s="426" t="s">
        <v>751</v>
      </c>
      <c r="C2258" s="427">
        <v>2231523810433</v>
      </c>
      <c r="D2258" s="427" t="s">
        <v>759</v>
      </c>
      <c r="E2258" s="428">
        <v>8000</v>
      </c>
      <c r="F2258" s="429">
        <v>44993</v>
      </c>
      <c r="G2258" s="433">
        <v>2023</v>
      </c>
      <c r="H2258" s="432" t="s">
        <v>2812</v>
      </c>
      <c r="I2258" s="426" t="s">
        <v>2813</v>
      </c>
      <c r="J2258" s="426" t="s">
        <v>2813</v>
      </c>
      <c r="K2258" s="426" t="s">
        <v>150</v>
      </c>
    </row>
    <row r="2259" spans="1:11" ht="15" x14ac:dyDescent="0.2">
      <c r="A2259" s="1">
        <v>20230030</v>
      </c>
      <c r="B2259" s="426" t="s">
        <v>751</v>
      </c>
      <c r="C2259" s="427">
        <v>2231523810689</v>
      </c>
      <c r="D2259" s="427" t="s">
        <v>771</v>
      </c>
      <c r="E2259" s="428">
        <v>13500</v>
      </c>
      <c r="F2259" s="429">
        <v>44995</v>
      </c>
      <c r="G2259" s="433">
        <v>2023</v>
      </c>
      <c r="H2259" s="432" t="s">
        <v>2812</v>
      </c>
      <c r="I2259" s="426" t="s">
        <v>2813</v>
      </c>
      <c r="J2259" s="426" t="s">
        <v>2813</v>
      </c>
      <c r="K2259" s="426" t="s">
        <v>150</v>
      </c>
    </row>
    <row r="2260" spans="1:11" ht="15" x14ac:dyDescent="0.2">
      <c r="A2260" s="1">
        <v>20230031</v>
      </c>
      <c r="B2260" s="426" t="s">
        <v>751</v>
      </c>
      <c r="C2260" s="427">
        <v>2231523810760</v>
      </c>
      <c r="D2260" s="427" t="s">
        <v>757</v>
      </c>
      <c r="E2260" s="428">
        <v>8000</v>
      </c>
      <c r="F2260" s="429">
        <v>44993</v>
      </c>
      <c r="G2260" s="433">
        <v>2023</v>
      </c>
      <c r="H2260" s="432" t="s">
        <v>2812</v>
      </c>
      <c r="I2260" s="426" t="s">
        <v>2813</v>
      </c>
      <c r="J2260" s="426" t="s">
        <v>2813</v>
      </c>
      <c r="K2260" s="426" t="s">
        <v>150</v>
      </c>
    </row>
    <row r="2261" spans="1:11" ht="15" x14ac:dyDescent="0.2">
      <c r="A2261" s="1">
        <v>20230032</v>
      </c>
      <c r="B2261" s="426" t="s">
        <v>751</v>
      </c>
      <c r="C2261" s="427">
        <v>2231523810840</v>
      </c>
      <c r="D2261" s="427" t="s">
        <v>770</v>
      </c>
      <c r="E2261" s="428">
        <v>15000</v>
      </c>
      <c r="F2261" s="429">
        <v>44995</v>
      </c>
      <c r="G2261" s="433">
        <v>2023</v>
      </c>
      <c r="H2261" s="432" t="s">
        <v>2812</v>
      </c>
      <c r="I2261" s="426" t="s">
        <v>2813</v>
      </c>
      <c r="J2261" s="426" t="s">
        <v>2813</v>
      </c>
      <c r="K2261" s="426" t="s">
        <v>150</v>
      </c>
    </row>
    <row r="2262" spans="1:11" ht="15" x14ac:dyDescent="0.2">
      <c r="A2262" s="1">
        <v>20230033</v>
      </c>
      <c r="B2262" s="426" t="s">
        <v>751</v>
      </c>
      <c r="C2262" s="427">
        <v>2231523810921</v>
      </c>
      <c r="D2262" s="427" t="s">
        <v>773</v>
      </c>
      <c r="E2262" s="428">
        <v>12000</v>
      </c>
      <c r="F2262" s="429">
        <v>44995</v>
      </c>
      <c r="G2262" s="433">
        <v>2023</v>
      </c>
      <c r="H2262" s="432" t="s">
        <v>2812</v>
      </c>
      <c r="I2262" s="426" t="s">
        <v>2813</v>
      </c>
      <c r="J2262" s="426" t="s">
        <v>2813</v>
      </c>
      <c r="K2262" s="426" t="s">
        <v>150</v>
      </c>
    </row>
    <row r="2263" spans="1:11" ht="15" x14ac:dyDescent="0.2">
      <c r="A2263" s="1">
        <v>20230034</v>
      </c>
      <c r="B2263" s="426" t="s">
        <v>751</v>
      </c>
      <c r="C2263" s="427">
        <v>2231523811189</v>
      </c>
      <c r="D2263" s="427" t="s">
        <v>769</v>
      </c>
      <c r="E2263" s="428">
        <v>9000</v>
      </c>
      <c r="F2263" s="429">
        <v>44995</v>
      </c>
      <c r="G2263" s="433">
        <v>2023</v>
      </c>
      <c r="H2263" s="432" t="s">
        <v>2812</v>
      </c>
      <c r="I2263" s="426" t="s">
        <v>2813</v>
      </c>
      <c r="J2263" s="426" t="s">
        <v>2813</v>
      </c>
      <c r="K2263" s="426" t="s">
        <v>150</v>
      </c>
    </row>
    <row r="2264" spans="1:11" ht="15" x14ac:dyDescent="0.2">
      <c r="A2264" s="1">
        <v>20230035</v>
      </c>
      <c r="B2264" s="426" t="s">
        <v>751</v>
      </c>
      <c r="C2264" s="427">
        <v>2231523811260</v>
      </c>
      <c r="D2264" s="427" t="s">
        <v>768</v>
      </c>
      <c r="E2264" s="428">
        <v>16000</v>
      </c>
      <c r="F2264" s="429">
        <v>44993</v>
      </c>
      <c r="G2264" s="433">
        <v>2023</v>
      </c>
      <c r="H2264" s="432" t="s">
        <v>2812</v>
      </c>
      <c r="I2264" s="426" t="s">
        <v>2813</v>
      </c>
      <c r="J2264" s="426" t="s">
        <v>2813</v>
      </c>
      <c r="K2264" s="426" t="s">
        <v>150</v>
      </c>
    </row>
    <row r="2265" spans="1:11" ht="15" x14ac:dyDescent="0.2">
      <c r="A2265" s="1">
        <v>20230036</v>
      </c>
      <c r="B2265" s="426" t="s">
        <v>751</v>
      </c>
      <c r="C2265" s="427">
        <v>2231523811340</v>
      </c>
      <c r="D2265" s="427" t="s">
        <v>756</v>
      </c>
      <c r="E2265" s="428">
        <v>5500</v>
      </c>
      <c r="F2265" s="429">
        <v>44993</v>
      </c>
      <c r="G2265" s="433">
        <v>2023</v>
      </c>
      <c r="H2265" s="432" t="s">
        <v>2812</v>
      </c>
      <c r="I2265" s="426" t="s">
        <v>2813</v>
      </c>
      <c r="J2265" s="426" t="s">
        <v>2813</v>
      </c>
      <c r="K2265" s="426" t="s">
        <v>150</v>
      </c>
    </row>
    <row r="2266" spans="1:11" ht="15" x14ac:dyDescent="0.2">
      <c r="A2266" s="1">
        <v>20230037</v>
      </c>
      <c r="B2266" s="426" t="s">
        <v>751</v>
      </c>
      <c r="C2266" s="427">
        <v>2231523811421</v>
      </c>
      <c r="D2266" s="427" t="s">
        <v>767</v>
      </c>
      <c r="E2266" s="428">
        <v>9000</v>
      </c>
      <c r="F2266" s="429">
        <v>44993</v>
      </c>
      <c r="G2266" s="433">
        <v>2023</v>
      </c>
      <c r="H2266" s="432" t="s">
        <v>2812</v>
      </c>
      <c r="I2266" s="426" t="s">
        <v>2813</v>
      </c>
      <c r="J2266" s="426" t="s">
        <v>2813</v>
      </c>
      <c r="K2266" s="426" t="s">
        <v>150</v>
      </c>
    </row>
    <row r="2267" spans="1:11" ht="15" x14ac:dyDescent="0.2">
      <c r="A2267" s="1">
        <v>20230038</v>
      </c>
      <c r="B2267" s="426" t="s">
        <v>751</v>
      </c>
      <c r="C2267" s="427">
        <v>2231523811596</v>
      </c>
      <c r="D2267" s="427" t="s">
        <v>766</v>
      </c>
      <c r="E2267" s="428">
        <v>5000</v>
      </c>
      <c r="F2267" s="429">
        <v>44993</v>
      </c>
      <c r="G2267" s="433">
        <v>2023</v>
      </c>
      <c r="H2267" s="432" t="s">
        <v>2812</v>
      </c>
      <c r="I2267" s="426" t="s">
        <v>2813</v>
      </c>
      <c r="J2267" s="426" t="s">
        <v>2813</v>
      </c>
      <c r="K2267" s="426" t="s">
        <v>150</v>
      </c>
    </row>
    <row r="2268" spans="1:11" ht="15" x14ac:dyDescent="0.2">
      <c r="A2268" s="1">
        <v>20230039</v>
      </c>
      <c r="B2268" s="426" t="s">
        <v>751</v>
      </c>
      <c r="C2268" s="427">
        <v>2231523811677</v>
      </c>
      <c r="D2268" s="427" t="s">
        <v>765</v>
      </c>
      <c r="E2268" s="428">
        <v>8500</v>
      </c>
      <c r="F2268" s="429">
        <v>45001</v>
      </c>
      <c r="G2268" s="433">
        <v>2023</v>
      </c>
      <c r="H2268" s="432" t="s">
        <v>2812</v>
      </c>
      <c r="I2268" s="426" t="s">
        <v>2813</v>
      </c>
      <c r="J2268" s="426" t="s">
        <v>2813</v>
      </c>
      <c r="K2268" s="426" t="s">
        <v>150</v>
      </c>
    </row>
    <row r="2269" spans="1:11" ht="15" x14ac:dyDescent="0.2">
      <c r="A2269" s="1">
        <v>20230040</v>
      </c>
      <c r="B2269" s="426" t="s">
        <v>751</v>
      </c>
      <c r="C2269" s="427">
        <v>2231523811758</v>
      </c>
      <c r="D2269" s="427" t="s">
        <v>764</v>
      </c>
      <c r="E2269" s="428">
        <v>9000</v>
      </c>
      <c r="F2269" s="429">
        <v>44993</v>
      </c>
      <c r="G2269" s="433">
        <v>2023</v>
      </c>
      <c r="H2269" s="432" t="s">
        <v>2812</v>
      </c>
      <c r="I2269" s="426" t="s">
        <v>2813</v>
      </c>
      <c r="J2269" s="426" t="s">
        <v>2813</v>
      </c>
      <c r="K2269" s="426" t="s">
        <v>150</v>
      </c>
    </row>
    <row r="2270" spans="1:11" ht="15" x14ac:dyDescent="0.2">
      <c r="A2270" s="1">
        <v>20230041</v>
      </c>
      <c r="B2270" s="426" t="s">
        <v>1948</v>
      </c>
      <c r="C2270" s="427" t="s">
        <v>1949</v>
      </c>
      <c r="D2270" s="427" t="s">
        <v>1950</v>
      </c>
      <c r="E2270" s="428">
        <v>6500</v>
      </c>
      <c r="F2270" s="429">
        <v>44995</v>
      </c>
      <c r="G2270" s="433">
        <v>2023</v>
      </c>
      <c r="H2270" s="432" t="s">
        <v>2812</v>
      </c>
      <c r="I2270" s="426" t="s">
        <v>2813</v>
      </c>
      <c r="J2270" s="426" t="s">
        <v>2813</v>
      </c>
      <c r="K2270" s="426" t="s">
        <v>150</v>
      </c>
    </row>
    <row r="2271" spans="1:11" ht="15" x14ac:dyDescent="0.2">
      <c r="A2271" s="1">
        <v>20230042</v>
      </c>
      <c r="B2271" s="426" t="s">
        <v>751</v>
      </c>
      <c r="C2271" s="427">
        <v>2231523811910</v>
      </c>
      <c r="D2271" s="427" t="s">
        <v>752</v>
      </c>
      <c r="E2271" s="428">
        <v>12000</v>
      </c>
      <c r="F2271" s="429">
        <v>44993</v>
      </c>
      <c r="G2271" s="433">
        <v>2023</v>
      </c>
      <c r="H2271" s="432" t="s">
        <v>2812</v>
      </c>
      <c r="I2271" s="426" t="s">
        <v>2813</v>
      </c>
      <c r="J2271" s="426" t="s">
        <v>2813</v>
      </c>
      <c r="K2271" s="426" t="s">
        <v>150</v>
      </c>
    </row>
    <row r="2272" spans="1:11" ht="15" x14ac:dyDescent="0.2">
      <c r="A2272" s="1">
        <v>20230043</v>
      </c>
      <c r="B2272" s="426" t="s">
        <v>751</v>
      </c>
      <c r="C2272" s="427">
        <v>2231523812096</v>
      </c>
      <c r="D2272" s="427" t="s">
        <v>761</v>
      </c>
      <c r="E2272" s="428">
        <v>18500</v>
      </c>
      <c r="F2272" s="429">
        <v>44993</v>
      </c>
      <c r="G2272" s="433">
        <v>2023</v>
      </c>
      <c r="H2272" s="432" t="s">
        <v>2812</v>
      </c>
      <c r="I2272" s="426" t="s">
        <v>2813</v>
      </c>
      <c r="J2272" s="426" t="s">
        <v>2813</v>
      </c>
      <c r="K2272" s="426" t="s">
        <v>150</v>
      </c>
    </row>
    <row r="2273" spans="1:11" ht="15" x14ac:dyDescent="0.2">
      <c r="A2273" s="1">
        <v>20230044</v>
      </c>
      <c r="B2273" s="426" t="s">
        <v>751</v>
      </c>
      <c r="C2273" s="427">
        <v>2231523812177</v>
      </c>
      <c r="D2273" s="427" t="s">
        <v>763</v>
      </c>
      <c r="E2273" s="428">
        <v>14000</v>
      </c>
      <c r="F2273" s="429">
        <v>44993</v>
      </c>
      <c r="G2273" s="433">
        <v>2023</v>
      </c>
      <c r="H2273" s="432" t="s">
        <v>2812</v>
      </c>
      <c r="I2273" s="426" t="s">
        <v>2813</v>
      </c>
      <c r="J2273" s="426" t="s">
        <v>2813</v>
      </c>
      <c r="K2273" s="426" t="s">
        <v>150</v>
      </c>
    </row>
    <row r="2274" spans="1:11" ht="15" x14ac:dyDescent="0.2">
      <c r="A2274" s="1">
        <v>20230045</v>
      </c>
      <c r="B2274" s="426" t="s">
        <v>751</v>
      </c>
      <c r="C2274" s="427">
        <v>2231523812258</v>
      </c>
      <c r="D2274" s="427" t="s">
        <v>762</v>
      </c>
      <c r="E2274" s="428">
        <v>18500</v>
      </c>
      <c r="F2274" s="429">
        <v>44993</v>
      </c>
      <c r="G2274" s="433">
        <v>2023</v>
      </c>
      <c r="H2274" s="432" t="s">
        <v>2812</v>
      </c>
      <c r="I2274" s="426" t="s">
        <v>2813</v>
      </c>
      <c r="J2274" s="426" t="s">
        <v>2813</v>
      </c>
      <c r="K2274" s="426" t="s">
        <v>150</v>
      </c>
    </row>
    <row r="2275" spans="1:11" ht="15" x14ac:dyDescent="0.2">
      <c r="A2275" s="1">
        <v>20230046</v>
      </c>
      <c r="B2275" s="426" t="s">
        <v>751</v>
      </c>
      <c r="C2275" s="427">
        <v>2231523812339</v>
      </c>
      <c r="D2275" s="427" t="s">
        <v>755</v>
      </c>
      <c r="E2275" s="428">
        <v>10500</v>
      </c>
      <c r="F2275" s="429">
        <v>44993</v>
      </c>
      <c r="G2275" s="433">
        <v>2023</v>
      </c>
      <c r="H2275" s="432" t="s">
        <v>2812</v>
      </c>
      <c r="I2275" s="426" t="s">
        <v>2813</v>
      </c>
      <c r="J2275" s="426" t="s">
        <v>2813</v>
      </c>
      <c r="K2275" s="426" t="s">
        <v>150</v>
      </c>
    </row>
    <row r="2276" spans="1:11" ht="15" x14ac:dyDescent="0.2">
      <c r="A2276" s="1">
        <v>20230047</v>
      </c>
      <c r="B2276" s="426" t="s">
        <v>1955</v>
      </c>
      <c r="C2276" s="427" t="s">
        <v>1956</v>
      </c>
      <c r="D2276" s="427" t="s">
        <v>1957</v>
      </c>
      <c r="E2276" s="428">
        <v>7000</v>
      </c>
      <c r="F2276" s="429">
        <v>44993</v>
      </c>
      <c r="G2276" s="433">
        <v>2023</v>
      </c>
      <c r="H2276" s="432" t="s">
        <v>2812</v>
      </c>
      <c r="I2276" s="426" t="s">
        <v>2813</v>
      </c>
      <c r="J2276" s="426" t="s">
        <v>2813</v>
      </c>
      <c r="K2276" s="426" t="s">
        <v>150</v>
      </c>
    </row>
    <row r="2277" spans="1:11" ht="15" x14ac:dyDescent="0.2">
      <c r="A2277" s="1">
        <v>20230048</v>
      </c>
      <c r="B2277" s="426" t="s">
        <v>1948</v>
      </c>
      <c r="C2277" s="427" t="s">
        <v>1958</v>
      </c>
      <c r="D2277" s="427" t="s">
        <v>2668</v>
      </c>
      <c r="E2277" s="428">
        <v>5000</v>
      </c>
      <c r="F2277" s="429">
        <v>44993</v>
      </c>
      <c r="G2277" s="433">
        <v>2023</v>
      </c>
      <c r="H2277" s="432" t="s">
        <v>2812</v>
      </c>
      <c r="I2277" s="426" t="s">
        <v>2813</v>
      </c>
      <c r="J2277" s="426" t="s">
        <v>2813</v>
      </c>
      <c r="K2277" s="426" t="s">
        <v>150</v>
      </c>
    </row>
    <row r="2278" spans="1:11" ht="15" x14ac:dyDescent="0.2">
      <c r="A2278" s="1">
        <v>20230049</v>
      </c>
      <c r="B2278" s="426" t="s">
        <v>1948</v>
      </c>
      <c r="C2278" s="427" t="s">
        <v>1960</v>
      </c>
      <c r="D2278" s="427" t="s">
        <v>1961</v>
      </c>
      <c r="E2278" s="428">
        <v>6000</v>
      </c>
      <c r="F2278" s="429">
        <v>44993</v>
      </c>
      <c r="G2278" s="433">
        <v>2023</v>
      </c>
      <c r="H2278" s="432" t="s">
        <v>2812</v>
      </c>
      <c r="I2278" s="426" t="s">
        <v>2813</v>
      </c>
      <c r="J2278" s="426" t="s">
        <v>2813</v>
      </c>
      <c r="K2278" s="426" t="s">
        <v>150</v>
      </c>
    </row>
    <row r="2279" spans="1:11" ht="15" x14ac:dyDescent="0.2">
      <c r="A2279" s="1">
        <v>20230050</v>
      </c>
      <c r="B2279" s="426" t="s">
        <v>1948</v>
      </c>
      <c r="C2279" s="427" t="s">
        <v>1962</v>
      </c>
      <c r="D2279" s="427" t="s">
        <v>1963</v>
      </c>
      <c r="E2279" s="428">
        <v>13500</v>
      </c>
      <c r="F2279" s="429">
        <v>44993</v>
      </c>
      <c r="G2279" s="433">
        <v>2023</v>
      </c>
      <c r="H2279" s="432" t="s">
        <v>2812</v>
      </c>
      <c r="I2279" s="426" t="s">
        <v>2813</v>
      </c>
      <c r="J2279" s="426" t="s">
        <v>2813</v>
      </c>
      <c r="K2279" s="426" t="s">
        <v>150</v>
      </c>
    </row>
    <row r="2280" spans="1:11" ht="15" x14ac:dyDescent="0.2">
      <c r="A2280" s="1">
        <v>20230051</v>
      </c>
      <c r="B2280" s="426" t="s">
        <v>751</v>
      </c>
      <c r="C2280" s="427" t="s">
        <v>2669</v>
      </c>
      <c r="D2280" s="427" t="s">
        <v>2670</v>
      </c>
      <c r="E2280" s="428">
        <v>3500</v>
      </c>
      <c r="F2280" s="429">
        <v>44993</v>
      </c>
      <c r="G2280" s="433">
        <v>2023</v>
      </c>
      <c r="H2280" s="432" t="s">
        <v>2812</v>
      </c>
      <c r="I2280" s="426" t="s">
        <v>2813</v>
      </c>
      <c r="J2280" s="426" t="s">
        <v>2813</v>
      </c>
      <c r="K2280" s="426" t="s">
        <v>150</v>
      </c>
    </row>
    <row r="2281" spans="1:11" ht="15" x14ac:dyDescent="0.2">
      <c r="A2281" s="1">
        <v>20230052</v>
      </c>
      <c r="B2281" s="426" t="s">
        <v>751</v>
      </c>
      <c r="C2281" s="427" t="s">
        <v>2671</v>
      </c>
      <c r="D2281" s="427" t="s">
        <v>2672</v>
      </c>
      <c r="E2281" s="428">
        <v>10500</v>
      </c>
      <c r="F2281" s="429">
        <v>44995</v>
      </c>
      <c r="G2281" s="433">
        <v>2023</v>
      </c>
      <c r="H2281" s="432" t="s">
        <v>2812</v>
      </c>
      <c r="I2281" s="426" t="s">
        <v>2813</v>
      </c>
      <c r="J2281" s="426" t="s">
        <v>2813</v>
      </c>
      <c r="K2281" s="426" t="s">
        <v>150</v>
      </c>
    </row>
    <row r="2282" spans="1:11" ht="15" x14ac:dyDescent="0.2">
      <c r="A2282" s="1">
        <v>20230053</v>
      </c>
      <c r="B2282" s="426" t="s">
        <v>1948</v>
      </c>
      <c r="C2282" s="427" t="s">
        <v>1964</v>
      </c>
      <c r="D2282" s="427" t="s">
        <v>1965</v>
      </c>
      <c r="E2282" s="428">
        <v>16500</v>
      </c>
      <c r="F2282" s="429">
        <v>44993</v>
      </c>
      <c r="G2282" s="433">
        <v>2023</v>
      </c>
      <c r="H2282" s="432" t="s">
        <v>2812</v>
      </c>
      <c r="I2282" s="426" t="s">
        <v>2813</v>
      </c>
      <c r="J2282" s="426" t="s">
        <v>2813</v>
      </c>
      <c r="K2282" s="426" t="s">
        <v>150</v>
      </c>
    </row>
    <row r="2283" spans="1:11" ht="15" x14ac:dyDescent="0.2">
      <c r="A2283" s="1">
        <v>20230054</v>
      </c>
      <c r="B2283" s="426" t="s">
        <v>1948</v>
      </c>
      <c r="C2283" s="427" t="s">
        <v>1953</v>
      </c>
      <c r="D2283" s="427" t="s">
        <v>1954</v>
      </c>
      <c r="E2283" s="428">
        <v>15000</v>
      </c>
      <c r="F2283" s="429">
        <v>44993</v>
      </c>
      <c r="G2283" s="433">
        <v>2023</v>
      </c>
      <c r="H2283" s="432" t="s">
        <v>2812</v>
      </c>
      <c r="I2283" s="426" t="s">
        <v>2813</v>
      </c>
      <c r="J2283" s="426" t="s">
        <v>2813</v>
      </c>
      <c r="K2283" s="426" t="s">
        <v>150</v>
      </c>
    </row>
    <row r="2284" spans="1:11" ht="15" x14ac:dyDescent="0.2">
      <c r="A2284" s="1">
        <v>20230055</v>
      </c>
      <c r="B2284" s="426" t="s">
        <v>1948</v>
      </c>
      <c r="C2284" s="427" t="s">
        <v>1951</v>
      </c>
      <c r="D2284" s="427" t="s">
        <v>1952</v>
      </c>
      <c r="E2284" s="428">
        <v>8000</v>
      </c>
      <c r="F2284" s="429">
        <v>44993</v>
      </c>
      <c r="G2284" s="433">
        <v>2023</v>
      </c>
      <c r="H2284" s="432" t="s">
        <v>2812</v>
      </c>
      <c r="I2284" s="426" t="s">
        <v>2813</v>
      </c>
      <c r="J2284" s="426" t="s">
        <v>2813</v>
      </c>
      <c r="K2284" s="426" t="s">
        <v>150</v>
      </c>
    </row>
    <row r="2285" spans="1:11" ht="15" x14ac:dyDescent="0.2">
      <c r="A2285" s="1">
        <v>20230056</v>
      </c>
      <c r="B2285" s="426" t="s">
        <v>751</v>
      </c>
      <c r="C2285" s="427" t="s">
        <v>2814</v>
      </c>
      <c r="D2285" s="427" t="s">
        <v>2815</v>
      </c>
      <c r="E2285" s="428">
        <v>15000</v>
      </c>
      <c r="F2285" s="429">
        <v>44993</v>
      </c>
      <c r="G2285" s="433">
        <v>2023</v>
      </c>
      <c r="H2285" s="432" t="s">
        <v>2812</v>
      </c>
      <c r="I2285" s="426" t="s">
        <v>2813</v>
      </c>
      <c r="J2285" s="426" t="s">
        <v>2813</v>
      </c>
      <c r="K2285" s="426" t="s">
        <v>150</v>
      </c>
    </row>
    <row r="2286" spans="1:11" ht="15" x14ac:dyDescent="0.2">
      <c r="A2286" s="1">
        <v>20230057</v>
      </c>
      <c r="B2286" s="426" t="s">
        <v>751</v>
      </c>
      <c r="C2286" s="427" t="s">
        <v>2296</v>
      </c>
      <c r="D2286" s="427" t="s">
        <v>2297</v>
      </c>
      <c r="E2286" s="428">
        <v>21000</v>
      </c>
      <c r="F2286" s="429">
        <v>44993</v>
      </c>
      <c r="G2286" s="433">
        <v>2023</v>
      </c>
      <c r="H2286" s="432" t="s">
        <v>2812</v>
      </c>
      <c r="I2286" s="426" t="s">
        <v>2813</v>
      </c>
      <c r="J2286" s="426" t="s">
        <v>2813</v>
      </c>
      <c r="K2286" s="426" t="s">
        <v>150</v>
      </c>
    </row>
    <row r="2287" spans="1:11" ht="15" x14ac:dyDescent="0.2">
      <c r="A2287" s="1">
        <v>20230058</v>
      </c>
      <c r="B2287" s="426" t="s">
        <v>751</v>
      </c>
      <c r="C2287" s="427" t="s">
        <v>2398</v>
      </c>
      <c r="D2287" s="427" t="s">
        <v>2399</v>
      </c>
      <c r="E2287" s="428">
        <v>8000</v>
      </c>
      <c r="F2287" s="429">
        <v>44993</v>
      </c>
      <c r="G2287" s="433">
        <v>2023</v>
      </c>
      <c r="H2287" s="432" t="s">
        <v>2812</v>
      </c>
      <c r="I2287" s="426" t="s">
        <v>2813</v>
      </c>
      <c r="J2287" s="426" t="s">
        <v>2813</v>
      </c>
      <c r="K2287" s="426" t="s">
        <v>150</v>
      </c>
    </row>
    <row r="2288" spans="1:11" ht="15" x14ac:dyDescent="0.2">
      <c r="A2288" s="1">
        <v>20230059</v>
      </c>
      <c r="B2288" s="426" t="s">
        <v>751</v>
      </c>
      <c r="C2288" s="427" t="s">
        <v>2816</v>
      </c>
      <c r="D2288" s="427" t="s">
        <v>2817</v>
      </c>
      <c r="E2288" s="428">
        <v>11000</v>
      </c>
      <c r="F2288" s="429">
        <v>44993</v>
      </c>
      <c r="G2288" s="433">
        <v>2023</v>
      </c>
      <c r="H2288" s="432" t="s">
        <v>2812</v>
      </c>
      <c r="I2288" s="426" t="s">
        <v>2813</v>
      </c>
      <c r="J2288" s="426" t="s">
        <v>2813</v>
      </c>
      <c r="K2288" s="426" t="s">
        <v>150</v>
      </c>
    </row>
    <row r="2289" spans="1:11" ht="15" x14ac:dyDescent="0.2">
      <c r="A2289" s="1">
        <v>20230060</v>
      </c>
      <c r="B2289" s="426" t="s">
        <v>751</v>
      </c>
      <c r="C2289" s="427" t="s">
        <v>2818</v>
      </c>
      <c r="D2289" s="427" t="s">
        <v>2819</v>
      </c>
      <c r="E2289" s="428">
        <v>13000</v>
      </c>
      <c r="F2289" s="429">
        <v>44993</v>
      </c>
      <c r="G2289" s="433">
        <v>2023</v>
      </c>
      <c r="H2289" s="432" t="s">
        <v>2812</v>
      </c>
      <c r="I2289" s="426" t="s">
        <v>2813</v>
      </c>
      <c r="J2289" s="426" t="s">
        <v>2813</v>
      </c>
      <c r="K2289" s="426" t="s">
        <v>150</v>
      </c>
    </row>
    <row r="2290" spans="1:11" ht="15" x14ac:dyDescent="0.2">
      <c r="A2290" s="1">
        <v>20230061</v>
      </c>
      <c r="B2290" s="426" t="s">
        <v>751</v>
      </c>
      <c r="C2290" s="427" t="s">
        <v>2820</v>
      </c>
      <c r="D2290" s="427" t="s">
        <v>2821</v>
      </c>
      <c r="E2290" s="428">
        <v>13748.23</v>
      </c>
      <c r="F2290" s="429">
        <v>44993</v>
      </c>
      <c r="G2290" s="433">
        <v>2023</v>
      </c>
      <c r="H2290" s="432" t="s">
        <v>2812</v>
      </c>
      <c r="I2290" s="426" t="s">
        <v>2813</v>
      </c>
      <c r="J2290" s="426" t="s">
        <v>2813</v>
      </c>
      <c r="K2290" s="426" t="s">
        <v>150</v>
      </c>
    </row>
    <row r="2291" spans="1:11" ht="30" x14ac:dyDescent="0.2">
      <c r="A2291" s="1">
        <v>20230062</v>
      </c>
      <c r="B2291" s="426" t="s">
        <v>1272</v>
      </c>
      <c r="C2291" s="427">
        <v>3130754800229</v>
      </c>
      <c r="D2291" s="427" t="s">
        <v>1273</v>
      </c>
      <c r="E2291" s="428">
        <v>20000</v>
      </c>
      <c r="F2291" s="429">
        <v>45009</v>
      </c>
      <c r="G2291" s="433">
        <v>2023</v>
      </c>
      <c r="H2291" s="432" t="s">
        <v>2780</v>
      </c>
      <c r="I2291" s="426" t="s">
        <v>2781</v>
      </c>
      <c r="J2291" s="426" t="s">
        <v>2781</v>
      </c>
      <c r="K2291" s="426" t="s">
        <v>60</v>
      </c>
    </row>
    <row r="2292" spans="1:11" ht="15" x14ac:dyDescent="0.2">
      <c r="A2292" s="1">
        <v>20230063</v>
      </c>
      <c r="B2292" s="426" t="s">
        <v>1473</v>
      </c>
      <c r="C2292" s="427">
        <v>1663945820355</v>
      </c>
      <c r="D2292" s="427" t="s">
        <v>1475</v>
      </c>
      <c r="E2292" s="428">
        <v>80000</v>
      </c>
      <c r="F2292" s="429">
        <v>45005</v>
      </c>
      <c r="G2292" s="433">
        <v>2023</v>
      </c>
      <c r="H2292" s="432" t="s">
        <v>2656</v>
      </c>
      <c r="I2292" s="426" t="s">
        <v>2657</v>
      </c>
      <c r="J2292" s="426" t="s">
        <v>2657</v>
      </c>
      <c r="K2292" s="426" t="s">
        <v>782</v>
      </c>
    </row>
    <row r="2293" spans="1:11" ht="30" x14ac:dyDescent="0.2">
      <c r="A2293" s="1">
        <v>20230064</v>
      </c>
      <c r="B2293" s="426" t="s">
        <v>1590</v>
      </c>
      <c r="C2293" s="427">
        <v>4812756180135</v>
      </c>
      <c r="D2293" s="427" t="s">
        <v>1593</v>
      </c>
      <c r="E2293" s="428">
        <v>278719.01</v>
      </c>
      <c r="F2293" s="429">
        <v>44995</v>
      </c>
      <c r="G2293" s="433">
        <v>2023</v>
      </c>
      <c r="H2293" s="432" t="s">
        <v>2826</v>
      </c>
      <c r="I2293" s="426" t="s">
        <v>2827</v>
      </c>
      <c r="J2293" s="426" t="s">
        <v>2827</v>
      </c>
      <c r="K2293" s="426" t="s">
        <v>1751</v>
      </c>
    </row>
    <row r="2294" spans="1:11" ht="45" x14ac:dyDescent="0.2">
      <c r="A2294" s="1">
        <v>20230065</v>
      </c>
      <c r="B2294" s="426" t="s">
        <v>1687</v>
      </c>
      <c r="C2294" s="427" t="s">
        <v>1688</v>
      </c>
      <c r="D2294" s="427" t="s">
        <v>1689</v>
      </c>
      <c r="E2294" s="428">
        <v>223861.09</v>
      </c>
      <c r="F2294" s="429">
        <v>45055</v>
      </c>
      <c r="G2294" s="433">
        <v>2023</v>
      </c>
      <c r="H2294" s="432" t="s">
        <v>2933</v>
      </c>
      <c r="I2294" s="426" t="s">
        <v>2934</v>
      </c>
      <c r="J2294" s="426" t="s">
        <v>2934</v>
      </c>
      <c r="K2294" s="426" t="s">
        <v>2935</v>
      </c>
    </row>
    <row r="2295" spans="1:11" ht="15" x14ac:dyDescent="0.2">
      <c r="A2295" s="1">
        <v>20230066</v>
      </c>
      <c r="B2295" s="426" t="s">
        <v>2920</v>
      </c>
      <c r="C2295" s="427">
        <v>26084010040</v>
      </c>
      <c r="D2295" s="427" t="s">
        <v>2921</v>
      </c>
      <c r="E2295" s="428">
        <v>3000</v>
      </c>
      <c r="F2295" s="429">
        <v>45043</v>
      </c>
      <c r="G2295" s="433">
        <v>2023</v>
      </c>
      <c r="H2295" s="432" t="s">
        <v>2922</v>
      </c>
      <c r="I2295" s="426" t="s">
        <v>2923</v>
      </c>
      <c r="J2295" s="426" t="s">
        <v>2923</v>
      </c>
      <c r="K2295" s="426" t="s">
        <v>1869</v>
      </c>
    </row>
    <row r="2296" spans="1:11" ht="30" x14ac:dyDescent="0.2">
      <c r="A2296" s="1">
        <v>20230067</v>
      </c>
      <c r="B2296" s="426" t="s">
        <v>2151</v>
      </c>
      <c r="C2296" s="427">
        <v>4489998260010</v>
      </c>
      <c r="D2296" s="427" t="s">
        <v>2152</v>
      </c>
      <c r="E2296" s="428">
        <v>85550</v>
      </c>
      <c r="F2296" s="429">
        <v>45005</v>
      </c>
      <c r="G2296" s="433">
        <v>2023</v>
      </c>
      <c r="H2296" s="432" t="s">
        <v>2833</v>
      </c>
      <c r="I2296" s="426" t="s">
        <v>2834</v>
      </c>
      <c r="J2296" s="426" t="s">
        <v>2834</v>
      </c>
      <c r="K2296" s="426" t="s">
        <v>2156</v>
      </c>
    </row>
    <row r="2297" spans="1:11" ht="30" x14ac:dyDescent="0.2">
      <c r="A2297" s="1">
        <v>20230068</v>
      </c>
      <c r="B2297" s="426" t="s">
        <v>13</v>
      </c>
      <c r="C2297" s="427">
        <v>3620940071372</v>
      </c>
      <c r="D2297" s="427" t="s">
        <v>14</v>
      </c>
      <c r="E2297" s="428">
        <v>218333.69</v>
      </c>
      <c r="F2297" s="429">
        <v>44988</v>
      </c>
      <c r="G2297" s="433">
        <v>2023</v>
      </c>
      <c r="H2297" s="432" t="s">
        <v>2811</v>
      </c>
      <c r="I2297" s="426" t="s">
        <v>1853</v>
      </c>
      <c r="J2297" s="426" t="s">
        <v>1853</v>
      </c>
      <c r="K2297" s="426" t="s">
        <v>570</v>
      </c>
    </row>
    <row r="2298" spans="1:11" ht="30" x14ac:dyDescent="0.2">
      <c r="A2298" s="1">
        <v>20230069</v>
      </c>
      <c r="B2298" s="426" t="s">
        <v>1044</v>
      </c>
      <c r="C2298" s="427">
        <v>3130020220120</v>
      </c>
      <c r="D2298" s="427" t="s">
        <v>1045</v>
      </c>
      <c r="E2298" s="428">
        <v>119223.16</v>
      </c>
      <c r="F2298" s="429">
        <v>45005</v>
      </c>
      <c r="G2298" s="433">
        <v>2023</v>
      </c>
      <c r="H2298" s="432" t="s">
        <v>2835</v>
      </c>
      <c r="I2298" s="426" t="s">
        <v>2836</v>
      </c>
      <c r="J2298" s="426" t="s">
        <v>2836</v>
      </c>
      <c r="K2298" s="426" t="s">
        <v>2837</v>
      </c>
    </row>
    <row r="2299" spans="1:11" ht="15" x14ac:dyDescent="0.2">
      <c r="A2299" s="1">
        <v>20230070</v>
      </c>
      <c r="B2299" s="426" t="s">
        <v>2762</v>
      </c>
      <c r="C2299" s="427">
        <v>27667230099</v>
      </c>
      <c r="D2299" s="427" t="s">
        <v>2763</v>
      </c>
      <c r="E2299" s="428">
        <v>50000</v>
      </c>
      <c r="F2299" s="429">
        <v>45020</v>
      </c>
      <c r="G2299" s="433">
        <v>2023</v>
      </c>
      <c r="H2299" s="432" t="s">
        <v>2764</v>
      </c>
      <c r="I2299" s="426" t="s">
        <v>2765</v>
      </c>
      <c r="J2299" s="426" t="s">
        <v>2765</v>
      </c>
      <c r="K2299" s="426" t="s">
        <v>60</v>
      </c>
    </row>
    <row r="2300" spans="1:11" ht="30" x14ac:dyDescent="0.2">
      <c r="A2300" s="1">
        <v>20230071</v>
      </c>
      <c r="B2300" s="426" t="s">
        <v>2026</v>
      </c>
      <c r="C2300" s="427" t="s">
        <v>2027</v>
      </c>
      <c r="D2300" s="427" t="s">
        <v>2028</v>
      </c>
      <c r="E2300" s="428">
        <v>100000</v>
      </c>
      <c r="F2300" s="429">
        <v>44995</v>
      </c>
      <c r="G2300" s="433">
        <v>2023</v>
      </c>
      <c r="H2300" s="432" t="s">
        <v>2828</v>
      </c>
      <c r="I2300" s="426" t="s">
        <v>2829</v>
      </c>
      <c r="J2300" s="426" t="s">
        <v>2829</v>
      </c>
      <c r="K2300" s="426" t="s">
        <v>2830</v>
      </c>
    </row>
    <row r="2301" spans="1:11" ht="15" x14ac:dyDescent="0.2">
      <c r="A2301" s="1">
        <v>20230072</v>
      </c>
      <c r="B2301" s="426" t="s">
        <v>313</v>
      </c>
      <c r="C2301" s="427">
        <v>7029809450010</v>
      </c>
      <c r="D2301" s="427" t="s">
        <v>314</v>
      </c>
      <c r="E2301" s="428">
        <v>132836.5</v>
      </c>
      <c r="F2301" s="429">
        <v>45075</v>
      </c>
      <c r="G2301" s="433">
        <v>2023</v>
      </c>
      <c r="H2301" s="432" t="s">
        <v>2971</v>
      </c>
      <c r="I2301" s="426" t="s">
        <v>2972</v>
      </c>
      <c r="J2301" s="426" t="s">
        <v>2972</v>
      </c>
      <c r="K2301" s="426" t="s">
        <v>1883</v>
      </c>
    </row>
    <row r="2302" spans="1:11" ht="15" x14ac:dyDescent="0.2">
      <c r="A2302" s="1">
        <v>20230073</v>
      </c>
      <c r="B2302" s="426" t="s">
        <v>297</v>
      </c>
      <c r="C2302" s="427" t="s">
        <v>1752</v>
      </c>
      <c r="D2302" s="427" t="s">
        <v>493</v>
      </c>
      <c r="E2302" s="428">
        <v>372069.74</v>
      </c>
      <c r="F2302" s="429">
        <v>45020</v>
      </c>
      <c r="G2302" s="433">
        <v>2023</v>
      </c>
      <c r="H2302" s="432" t="s">
        <v>2842</v>
      </c>
      <c r="I2302" s="426" t="s">
        <v>2843</v>
      </c>
      <c r="J2302" s="426" t="s">
        <v>2843</v>
      </c>
      <c r="K2302" s="426" t="s">
        <v>1003</v>
      </c>
    </row>
    <row r="2303" spans="1:11" ht="15" x14ac:dyDescent="0.2">
      <c r="A2303" s="1">
        <v>20230074</v>
      </c>
      <c r="B2303" s="426" t="s">
        <v>2026</v>
      </c>
      <c r="C2303" s="427" t="s">
        <v>2027</v>
      </c>
      <c r="D2303" s="427" t="s">
        <v>2028</v>
      </c>
      <c r="E2303" s="428">
        <v>245292.54</v>
      </c>
      <c r="F2303" s="429">
        <v>45005</v>
      </c>
      <c r="G2303" s="433">
        <v>2023</v>
      </c>
      <c r="H2303" s="432" t="s">
        <v>2838</v>
      </c>
      <c r="I2303" s="426" t="s">
        <v>2839</v>
      </c>
      <c r="J2303" s="426" t="s">
        <v>2839</v>
      </c>
      <c r="K2303" s="426" t="s">
        <v>2031</v>
      </c>
    </row>
    <row r="2304" spans="1:11" ht="15" x14ac:dyDescent="0.2">
      <c r="A2304" s="1">
        <v>20230075</v>
      </c>
      <c r="B2304" s="426" t="s">
        <v>2026</v>
      </c>
      <c r="C2304" s="427" t="s">
        <v>2027</v>
      </c>
      <c r="D2304" s="427" t="s">
        <v>2028</v>
      </c>
      <c r="E2304" s="428">
        <v>180000</v>
      </c>
      <c r="F2304" s="429">
        <v>45005</v>
      </c>
      <c r="G2304" s="433">
        <v>2023</v>
      </c>
      <c r="H2304" s="432" t="s">
        <v>2766</v>
      </c>
      <c r="I2304" s="426" t="s">
        <v>2767</v>
      </c>
      <c r="J2304" s="426" t="s">
        <v>2767</v>
      </c>
      <c r="K2304" s="426" t="s">
        <v>2031</v>
      </c>
    </row>
    <row r="2305" spans="1:11" ht="15" x14ac:dyDescent="0.2">
      <c r="A2305" s="1">
        <v>20230077</v>
      </c>
      <c r="B2305" s="426" t="s">
        <v>2026</v>
      </c>
      <c r="C2305" s="427" t="s">
        <v>2027</v>
      </c>
      <c r="D2305" s="427" t="s">
        <v>2028</v>
      </c>
      <c r="E2305" s="428">
        <v>350000</v>
      </c>
      <c r="F2305" s="429">
        <v>45020</v>
      </c>
      <c r="G2305" s="433">
        <v>2023</v>
      </c>
      <c r="H2305" s="432" t="s">
        <v>2844</v>
      </c>
      <c r="I2305" s="426" t="s">
        <v>2845</v>
      </c>
      <c r="J2305" s="426" t="s">
        <v>2845</v>
      </c>
      <c r="K2305" s="426" t="s">
        <v>812</v>
      </c>
    </row>
    <row r="2306" spans="1:11" ht="30" x14ac:dyDescent="0.2">
      <c r="A2306" s="1">
        <v>20230078</v>
      </c>
      <c r="B2306" s="426" t="s">
        <v>3032</v>
      </c>
      <c r="C2306" s="427">
        <v>620020221486</v>
      </c>
      <c r="D2306" s="427" t="s">
        <v>234</v>
      </c>
      <c r="E2306" s="428">
        <v>192000</v>
      </c>
      <c r="F2306" s="429">
        <v>45104</v>
      </c>
      <c r="G2306" s="433">
        <v>2023</v>
      </c>
      <c r="H2306" s="432" t="s">
        <v>3037</v>
      </c>
      <c r="I2306" s="426" t="s">
        <v>3038</v>
      </c>
      <c r="J2306" s="426" t="s">
        <v>3038</v>
      </c>
      <c r="K2306" s="426" t="s">
        <v>382</v>
      </c>
    </row>
    <row r="2307" spans="1:11" ht="15" x14ac:dyDescent="0.2">
      <c r="A2307" s="1">
        <v>20230079</v>
      </c>
      <c r="B2307" s="426" t="s">
        <v>2897</v>
      </c>
      <c r="C2307" s="427">
        <v>5180279720879</v>
      </c>
      <c r="D2307" s="427" t="s">
        <v>2898</v>
      </c>
      <c r="E2307" s="428">
        <v>84231.38</v>
      </c>
      <c r="F2307" s="429">
        <v>45072</v>
      </c>
      <c r="G2307" s="433">
        <v>2023</v>
      </c>
      <c r="H2307" s="432" t="s">
        <v>2957</v>
      </c>
      <c r="I2307" s="426" t="s">
        <v>2958</v>
      </c>
      <c r="J2307" s="426" t="s">
        <v>2958</v>
      </c>
      <c r="K2307" s="426" t="s">
        <v>2959</v>
      </c>
    </row>
    <row r="2308" spans="1:11" ht="15" x14ac:dyDescent="0.2">
      <c r="A2308" s="1">
        <v>20230080</v>
      </c>
      <c r="B2308" s="426" t="s">
        <v>2897</v>
      </c>
      <c r="C2308" s="427">
        <v>5180279720879</v>
      </c>
      <c r="D2308" s="427" t="s">
        <v>2898</v>
      </c>
      <c r="E2308" s="428">
        <v>132760.20000000001</v>
      </c>
      <c r="F2308" s="429">
        <v>45036</v>
      </c>
      <c r="G2308" s="433">
        <v>2023</v>
      </c>
      <c r="H2308" s="432" t="s">
        <v>3075</v>
      </c>
      <c r="I2308" s="426" t="s">
        <v>3076</v>
      </c>
      <c r="J2308" s="426" t="s">
        <v>3076</v>
      </c>
      <c r="K2308" s="426" t="s">
        <v>3077</v>
      </c>
    </row>
    <row r="2309" spans="1:11" ht="15" x14ac:dyDescent="0.2">
      <c r="A2309" s="1">
        <v>20230081</v>
      </c>
      <c r="B2309" s="426" t="s">
        <v>2897</v>
      </c>
      <c r="C2309" s="427">
        <v>5180279720879</v>
      </c>
      <c r="D2309" s="427" t="s">
        <v>2898</v>
      </c>
      <c r="E2309" s="428">
        <v>99961.06</v>
      </c>
      <c r="F2309" s="429">
        <v>45036</v>
      </c>
      <c r="G2309" s="433">
        <v>2023</v>
      </c>
      <c r="H2309" s="432" t="s">
        <v>2899</v>
      </c>
      <c r="I2309" s="426" t="s">
        <v>2900</v>
      </c>
      <c r="J2309" s="426" t="s">
        <v>2900</v>
      </c>
      <c r="K2309" s="426" t="s">
        <v>2901</v>
      </c>
    </row>
    <row r="2310" spans="1:11" ht="15" x14ac:dyDescent="0.2">
      <c r="A2310" s="1">
        <v>20230082</v>
      </c>
      <c r="B2310" s="426" t="s">
        <v>13</v>
      </c>
      <c r="C2310" s="427">
        <v>3620940071372</v>
      </c>
      <c r="D2310" s="427" t="s">
        <v>14</v>
      </c>
      <c r="E2310" s="428">
        <v>361765.36</v>
      </c>
      <c r="F2310" s="429">
        <v>45020</v>
      </c>
      <c r="G2310" s="433">
        <v>2023</v>
      </c>
      <c r="H2310" s="432" t="s">
        <v>2846</v>
      </c>
      <c r="I2310" s="426" t="s">
        <v>2847</v>
      </c>
      <c r="J2310" s="426" t="s">
        <v>2847</v>
      </c>
      <c r="K2310" s="426" t="s">
        <v>570</v>
      </c>
    </row>
    <row r="2311" spans="1:11" ht="15" x14ac:dyDescent="0.2">
      <c r="A2311" s="1">
        <v>20230083</v>
      </c>
      <c r="B2311" s="426" t="s">
        <v>1469</v>
      </c>
      <c r="C2311" s="427">
        <v>1664293720061</v>
      </c>
      <c r="D2311" s="427" t="s">
        <v>1470</v>
      </c>
      <c r="E2311" s="428">
        <v>86497.33</v>
      </c>
      <c r="F2311" s="429">
        <v>45034</v>
      </c>
      <c r="G2311" s="433">
        <v>2023</v>
      </c>
      <c r="H2311" s="432" t="s">
        <v>2656</v>
      </c>
      <c r="I2311" s="426" t="s">
        <v>2657</v>
      </c>
      <c r="J2311" s="426" t="s">
        <v>2657</v>
      </c>
      <c r="K2311" s="426" t="s">
        <v>782</v>
      </c>
    </row>
    <row r="2312" spans="1:11" ht="30" x14ac:dyDescent="0.2">
      <c r="A2312" s="1">
        <v>20230084</v>
      </c>
      <c r="B2312" s="426" t="s">
        <v>2905</v>
      </c>
      <c r="C2312" s="427" t="s">
        <v>2906</v>
      </c>
      <c r="D2312" s="427" t="s">
        <v>2907</v>
      </c>
      <c r="E2312" s="428">
        <v>5000</v>
      </c>
      <c r="F2312" s="429">
        <v>45040</v>
      </c>
      <c r="G2312" s="433">
        <v>2023</v>
      </c>
      <c r="H2312" s="432" t="s">
        <v>2908</v>
      </c>
      <c r="I2312" s="426" t="s">
        <v>2909</v>
      </c>
      <c r="J2312" s="426" t="s">
        <v>2909</v>
      </c>
      <c r="K2312" s="426" t="s">
        <v>2910</v>
      </c>
    </row>
    <row r="2313" spans="1:11" ht="30" x14ac:dyDescent="0.2">
      <c r="A2313" s="1">
        <v>20230086</v>
      </c>
      <c r="B2313" s="426" t="s">
        <v>2464</v>
      </c>
      <c r="C2313" s="427" t="s">
        <v>2465</v>
      </c>
      <c r="D2313" s="427" t="s">
        <v>2466</v>
      </c>
      <c r="E2313" s="428">
        <v>10000</v>
      </c>
      <c r="F2313" s="429">
        <v>45020</v>
      </c>
      <c r="G2313" s="433">
        <v>2023</v>
      </c>
      <c r="H2313" s="432" t="s">
        <v>2791</v>
      </c>
      <c r="I2313" s="426" t="s">
        <v>2792</v>
      </c>
      <c r="J2313" s="426" t="s">
        <v>2792</v>
      </c>
      <c r="K2313" s="426" t="s">
        <v>1207</v>
      </c>
    </row>
    <row r="2314" spans="1:11" ht="15" x14ac:dyDescent="0.2">
      <c r="A2314" s="1">
        <v>20230087</v>
      </c>
      <c r="B2314" s="426" t="s">
        <v>2936</v>
      </c>
      <c r="C2314" s="427" t="s">
        <v>2937</v>
      </c>
      <c r="D2314" s="427" t="s">
        <v>2938</v>
      </c>
      <c r="E2314" s="428">
        <v>16000</v>
      </c>
      <c r="F2314" s="429">
        <v>45055</v>
      </c>
      <c r="G2314" s="433">
        <v>2023</v>
      </c>
      <c r="H2314" s="432" t="s">
        <v>2656</v>
      </c>
      <c r="I2314" s="426" t="s">
        <v>2657</v>
      </c>
      <c r="J2314" s="426" t="s">
        <v>2657</v>
      </c>
      <c r="K2314" s="426" t="s">
        <v>782</v>
      </c>
    </row>
    <row r="2315" spans="1:11" ht="15" x14ac:dyDescent="0.2">
      <c r="A2315" s="1">
        <v>20230088</v>
      </c>
      <c r="B2315" s="426" t="s">
        <v>1058</v>
      </c>
      <c r="C2315" s="427">
        <v>623221360087</v>
      </c>
      <c r="D2315" s="427" t="s">
        <v>40</v>
      </c>
      <c r="E2315" s="428">
        <v>350000</v>
      </c>
      <c r="F2315" s="429">
        <v>45034</v>
      </c>
      <c r="G2315" s="433">
        <v>2023</v>
      </c>
      <c r="H2315" s="432" t="s">
        <v>2876</v>
      </c>
      <c r="I2315" s="426" t="s">
        <v>2877</v>
      </c>
      <c r="J2315" s="426" t="s">
        <v>2877</v>
      </c>
      <c r="K2315" s="426" t="s">
        <v>812</v>
      </c>
    </row>
    <row r="2316" spans="1:11" ht="15" x14ac:dyDescent="0.2">
      <c r="A2316" s="1">
        <v>20230089</v>
      </c>
      <c r="B2316" s="426" t="s">
        <v>1058</v>
      </c>
      <c r="C2316" s="427">
        <v>623221360087</v>
      </c>
      <c r="D2316" s="427" t="s">
        <v>40</v>
      </c>
      <c r="E2316" s="428">
        <v>325588.28000000003</v>
      </c>
      <c r="F2316" s="429">
        <v>45034</v>
      </c>
      <c r="G2316" s="433">
        <v>2023</v>
      </c>
      <c r="H2316" s="432" t="s">
        <v>2878</v>
      </c>
      <c r="I2316" s="426" t="s">
        <v>2879</v>
      </c>
      <c r="J2316" s="426" t="s">
        <v>2879</v>
      </c>
      <c r="K2316" s="426" t="s">
        <v>2053</v>
      </c>
    </row>
    <row r="2317" spans="1:11" ht="15" x14ac:dyDescent="0.2">
      <c r="A2317" s="1">
        <v>20230090</v>
      </c>
      <c r="B2317" s="426" t="s">
        <v>1058</v>
      </c>
      <c r="C2317" s="427">
        <v>623221360087</v>
      </c>
      <c r="D2317" s="427" t="s">
        <v>40</v>
      </c>
      <c r="E2317" s="428">
        <v>301271.26</v>
      </c>
      <c r="F2317" s="429">
        <v>45034</v>
      </c>
      <c r="G2317" s="433">
        <v>2023</v>
      </c>
      <c r="H2317" s="432" t="s">
        <v>2880</v>
      </c>
      <c r="I2317" s="426" t="s">
        <v>2881</v>
      </c>
      <c r="J2317" s="426" t="s">
        <v>2881</v>
      </c>
      <c r="K2317" s="426" t="s">
        <v>2882</v>
      </c>
    </row>
    <row r="2318" spans="1:11" ht="15" x14ac:dyDescent="0.2">
      <c r="A2318" s="1">
        <v>20230091</v>
      </c>
      <c r="B2318" s="426" t="s">
        <v>1058</v>
      </c>
      <c r="C2318" s="427">
        <v>623221360087</v>
      </c>
      <c r="D2318" s="427" t="s">
        <v>40</v>
      </c>
      <c r="E2318" s="428">
        <v>250000</v>
      </c>
      <c r="F2318" s="429">
        <v>45034</v>
      </c>
      <c r="G2318" s="433">
        <v>2023</v>
      </c>
      <c r="H2318" s="432" t="s">
        <v>2883</v>
      </c>
      <c r="I2318" s="426" t="s">
        <v>2884</v>
      </c>
      <c r="J2318" s="426" t="s">
        <v>2884</v>
      </c>
      <c r="K2318" s="426" t="s">
        <v>1576</v>
      </c>
    </row>
    <row r="2319" spans="1:11" ht="30" x14ac:dyDescent="0.2">
      <c r="A2319" s="1">
        <v>20230094</v>
      </c>
      <c r="B2319" s="426" t="s">
        <v>1058</v>
      </c>
      <c r="C2319" s="427">
        <v>623221360087</v>
      </c>
      <c r="D2319" s="427" t="s">
        <v>40</v>
      </c>
      <c r="E2319" s="428">
        <v>100000</v>
      </c>
      <c r="F2319" s="429">
        <v>45034</v>
      </c>
      <c r="G2319" s="433">
        <v>2023</v>
      </c>
      <c r="H2319" s="432" t="s">
        <v>2885</v>
      </c>
      <c r="I2319" s="426" t="s">
        <v>2886</v>
      </c>
      <c r="J2319" s="426" t="s">
        <v>2886</v>
      </c>
      <c r="K2319" s="426" t="s">
        <v>1798</v>
      </c>
    </row>
    <row r="2320" spans="1:11" ht="15" x14ac:dyDescent="0.2">
      <c r="A2320" s="1">
        <v>20230095</v>
      </c>
      <c r="B2320" s="426" t="s">
        <v>1632</v>
      </c>
      <c r="C2320" s="427">
        <v>1669143800013</v>
      </c>
      <c r="D2320" s="427" t="s">
        <v>1633</v>
      </c>
      <c r="E2320" s="428">
        <v>42000</v>
      </c>
      <c r="F2320" s="429">
        <v>45029</v>
      </c>
      <c r="G2320" s="433">
        <v>2023</v>
      </c>
      <c r="H2320" s="432" t="s">
        <v>2656</v>
      </c>
      <c r="I2320" s="426" t="s">
        <v>2657</v>
      </c>
      <c r="J2320" s="426" t="s">
        <v>2657</v>
      </c>
      <c r="K2320" s="426" t="s">
        <v>782</v>
      </c>
    </row>
    <row r="2321" spans="1:11" ht="15" x14ac:dyDescent="0.2">
      <c r="A2321" s="1">
        <v>20230096</v>
      </c>
      <c r="B2321" s="426" t="s">
        <v>996</v>
      </c>
      <c r="C2321" s="427" t="s">
        <v>2198</v>
      </c>
      <c r="D2321" s="427" t="s">
        <v>997</v>
      </c>
      <c r="E2321" s="428">
        <v>70200</v>
      </c>
      <c r="F2321" s="429">
        <v>45072</v>
      </c>
      <c r="G2321" s="433">
        <v>2023</v>
      </c>
      <c r="H2321" s="432" t="s">
        <v>2955</v>
      </c>
      <c r="I2321" s="426" t="s">
        <v>2956</v>
      </c>
      <c r="J2321" s="426" t="s">
        <v>2956</v>
      </c>
      <c r="K2321" s="426" t="s">
        <v>2164</v>
      </c>
    </row>
    <row r="2322" spans="1:11" ht="30" x14ac:dyDescent="0.2">
      <c r="A2322" s="1">
        <v>20230097</v>
      </c>
      <c r="B2322" s="426" t="s">
        <v>2201</v>
      </c>
      <c r="C2322" s="427">
        <v>2300912712235</v>
      </c>
      <c r="D2322" s="427" t="s">
        <v>2203</v>
      </c>
      <c r="E2322" s="428">
        <v>163800</v>
      </c>
      <c r="F2322" s="429">
        <v>45072</v>
      </c>
      <c r="G2322" s="433">
        <v>2023</v>
      </c>
      <c r="H2322" s="432" t="s">
        <v>2955</v>
      </c>
      <c r="I2322" s="426" t="s">
        <v>2956</v>
      </c>
      <c r="J2322" s="426" t="s">
        <v>2956</v>
      </c>
      <c r="K2322" s="426" t="s">
        <v>2164</v>
      </c>
    </row>
    <row r="2323" spans="1:11" ht="15" x14ac:dyDescent="0.2">
      <c r="A2323" s="1">
        <v>20230098</v>
      </c>
      <c r="B2323" s="426" t="s">
        <v>1099</v>
      </c>
      <c r="C2323" s="427">
        <v>623221310098</v>
      </c>
      <c r="D2323" s="427" t="s">
        <v>172</v>
      </c>
      <c r="E2323" s="428">
        <v>378500.57</v>
      </c>
      <c r="F2323" s="429">
        <v>45034</v>
      </c>
      <c r="G2323" s="433">
        <v>2023</v>
      </c>
      <c r="H2323" s="432" t="s">
        <v>2887</v>
      </c>
      <c r="I2323" s="426" t="s">
        <v>2888</v>
      </c>
      <c r="J2323" s="426" t="s">
        <v>2888</v>
      </c>
      <c r="K2323" s="426" t="s">
        <v>624</v>
      </c>
    </row>
    <row r="2324" spans="1:11" ht="15" x14ac:dyDescent="0.2">
      <c r="A2324" s="1">
        <v>20230100</v>
      </c>
      <c r="B2324" s="426" t="s">
        <v>1099</v>
      </c>
      <c r="C2324" s="427">
        <v>623221310098</v>
      </c>
      <c r="D2324" s="427" t="s">
        <v>172</v>
      </c>
      <c r="E2324" s="428">
        <v>350021.95</v>
      </c>
      <c r="F2324" s="429">
        <v>45034</v>
      </c>
      <c r="G2324" s="433">
        <v>2023</v>
      </c>
      <c r="H2324" s="432" t="s">
        <v>2889</v>
      </c>
      <c r="I2324" s="426" t="s">
        <v>2890</v>
      </c>
      <c r="J2324" s="426" t="s">
        <v>2890</v>
      </c>
      <c r="K2324" s="426" t="s">
        <v>202</v>
      </c>
    </row>
    <row r="2325" spans="1:11" ht="15" x14ac:dyDescent="0.2">
      <c r="A2325" s="1">
        <v>20230101</v>
      </c>
      <c r="B2325" s="426" t="s">
        <v>1099</v>
      </c>
      <c r="C2325" s="427">
        <v>623221310098</v>
      </c>
      <c r="D2325" s="427" t="s">
        <v>172</v>
      </c>
      <c r="E2325" s="428">
        <v>349978.05</v>
      </c>
      <c r="F2325" s="429">
        <v>45034</v>
      </c>
      <c r="G2325" s="433">
        <v>2023</v>
      </c>
      <c r="H2325" s="432" t="s">
        <v>2891</v>
      </c>
      <c r="I2325" s="426" t="s">
        <v>2892</v>
      </c>
      <c r="J2325" s="426" t="s">
        <v>2892</v>
      </c>
      <c r="K2325" s="426" t="s">
        <v>202</v>
      </c>
    </row>
    <row r="2326" spans="1:11" ht="15" x14ac:dyDescent="0.2">
      <c r="A2326" s="1">
        <v>20230102</v>
      </c>
      <c r="B2326" s="426" t="s">
        <v>1099</v>
      </c>
      <c r="C2326" s="427">
        <v>623221310098</v>
      </c>
      <c r="D2326" s="427" t="s">
        <v>172</v>
      </c>
      <c r="E2326" s="428">
        <v>341733.09</v>
      </c>
      <c r="F2326" s="429">
        <v>45040</v>
      </c>
      <c r="G2326" s="433">
        <v>2023</v>
      </c>
      <c r="H2326" s="432" t="s">
        <v>2911</v>
      </c>
      <c r="I2326" s="426" t="s">
        <v>2912</v>
      </c>
      <c r="J2326" s="426" t="s">
        <v>2912</v>
      </c>
      <c r="K2326" s="426" t="s">
        <v>155</v>
      </c>
    </row>
    <row r="2327" spans="1:11" ht="15" x14ac:dyDescent="0.2">
      <c r="A2327" s="1">
        <v>20230103</v>
      </c>
      <c r="B2327" s="426" t="s">
        <v>2854</v>
      </c>
      <c r="C2327" s="427" t="s">
        <v>2855</v>
      </c>
      <c r="D2327" s="427" t="s">
        <v>2856</v>
      </c>
      <c r="E2327" s="428">
        <v>350000</v>
      </c>
      <c r="F2327" s="429">
        <v>45036</v>
      </c>
      <c r="G2327" s="433">
        <v>2023</v>
      </c>
      <c r="H2327" s="432" t="s">
        <v>3073</v>
      </c>
      <c r="I2327" s="426" t="s">
        <v>3074</v>
      </c>
      <c r="J2327" s="426" t="s">
        <v>3074</v>
      </c>
      <c r="K2327" s="426" t="s">
        <v>155</v>
      </c>
    </row>
    <row r="2328" spans="1:11" ht="45" x14ac:dyDescent="0.2">
      <c r="A2328" s="1">
        <v>20230104</v>
      </c>
      <c r="B2328" s="426" t="s">
        <v>1099</v>
      </c>
      <c r="C2328" s="427">
        <v>623221310098</v>
      </c>
      <c r="D2328" s="427" t="s">
        <v>172</v>
      </c>
      <c r="E2328" s="428">
        <v>247696.18</v>
      </c>
      <c r="F2328" s="429">
        <v>45034</v>
      </c>
      <c r="G2328" s="433">
        <v>2023</v>
      </c>
      <c r="H2328" s="432" t="s">
        <v>2893</v>
      </c>
      <c r="I2328" s="426" t="s">
        <v>2894</v>
      </c>
      <c r="J2328" s="426" t="s">
        <v>2894</v>
      </c>
      <c r="K2328" s="426" t="s">
        <v>359</v>
      </c>
    </row>
    <row r="2329" spans="1:11" ht="15" x14ac:dyDescent="0.2">
      <c r="A2329" s="1">
        <v>20230105</v>
      </c>
      <c r="B2329" s="426" t="s">
        <v>1099</v>
      </c>
      <c r="C2329" s="427">
        <v>623221310098</v>
      </c>
      <c r="D2329" s="427" t="s">
        <v>172</v>
      </c>
      <c r="E2329" s="428">
        <v>346830.16</v>
      </c>
      <c r="F2329" s="429">
        <v>45029</v>
      </c>
      <c r="G2329" s="433">
        <v>2023</v>
      </c>
      <c r="H2329" s="432" t="s">
        <v>2852</v>
      </c>
      <c r="I2329" s="426" t="s">
        <v>2853</v>
      </c>
      <c r="J2329" s="426" t="s">
        <v>2853</v>
      </c>
      <c r="K2329" s="426" t="s">
        <v>2744</v>
      </c>
    </row>
    <row r="2330" spans="1:11" ht="15" x14ac:dyDescent="0.2">
      <c r="A2330" s="1">
        <v>20230106</v>
      </c>
      <c r="B2330" s="426" t="s">
        <v>2854</v>
      </c>
      <c r="C2330" s="427" t="s">
        <v>2855</v>
      </c>
      <c r="D2330" s="427" t="s">
        <v>2856</v>
      </c>
      <c r="E2330" s="428">
        <v>351010.21</v>
      </c>
      <c r="F2330" s="429">
        <v>45029</v>
      </c>
      <c r="G2330" s="433">
        <v>2023</v>
      </c>
      <c r="H2330" s="432" t="s">
        <v>2857</v>
      </c>
      <c r="I2330" s="426" t="s">
        <v>2138</v>
      </c>
      <c r="J2330" s="426" t="s">
        <v>2138</v>
      </c>
      <c r="K2330" s="426" t="s">
        <v>2744</v>
      </c>
    </row>
    <row r="2331" spans="1:11" ht="15" x14ac:dyDescent="0.2">
      <c r="A2331" s="1">
        <v>20230107</v>
      </c>
      <c r="B2331" s="426" t="s">
        <v>2854</v>
      </c>
      <c r="C2331" s="427" t="s">
        <v>2855</v>
      </c>
      <c r="D2331" s="427" t="s">
        <v>2856</v>
      </c>
      <c r="E2331" s="428">
        <v>346847.19</v>
      </c>
      <c r="F2331" s="429">
        <v>45029</v>
      </c>
      <c r="G2331" s="433">
        <v>2023</v>
      </c>
      <c r="H2331" s="432" t="s">
        <v>2858</v>
      </c>
      <c r="I2331" s="426" t="s">
        <v>2859</v>
      </c>
      <c r="J2331" s="426" t="s">
        <v>2859</v>
      </c>
      <c r="K2331" s="426" t="s">
        <v>2744</v>
      </c>
    </row>
    <row r="2332" spans="1:11" ht="15" x14ac:dyDescent="0.2">
      <c r="A2332" s="1">
        <v>20230108</v>
      </c>
      <c r="B2332" s="426" t="s">
        <v>2854</v>
      </c>
      <c r="C2332" s="427" t="s">
        <v>2855</v>
      </c>
      <c r="D2332" s="427" t="s">
        <v>2856</v>
      </c>
      <c r="E2332" s="428">
        <v>350000</v>
      </c>
      <c r="F2332" s="429">
        <v>45029</v>
      </c>
      <c r="G2332" s="433">
        <v>2023</v>
      </c>
      <c r="H2332" s="432" t="s">
        <v>2860</v>
      </c>
      <c r="I2332" s="426" t="s">
        <v>2861</v>
      </c>
      <c r="J2332" s="426" t="s">
        <v>2862</v>
      </c>
      <c r="K2332" s="426" t="s">
        <v>1739</v>
      </c>
    </row>
    <row r="2333" spans="1:11" ht="30" x14ac:dyDescent="0.2">
      <c r="A2333" s="1">
        <v>20230109</v>
      </c>
      <c r="B2333" s="426" t="s">
        <v>2854</v>
      </c>
      <c r="C2333" s="427" t="s">
        <v>2855</v>
      </c>
      <c r="D2333" s="427" t="s">
        <v>2856</v>
      </c>
      <c r="E2333" s="428">
        <v>351010.2</v>
      </c>
      <c r="F2333" s="429">
        <v>45034</v>
      </c>
      <c r="G2333" s="433">
        <v>2023</v>
      </c>
      <c r="H2333" s="432" t="s">
        <v>2895</v>
      </c>
      <c r="I2333" s="426" t="s">
        <v>2896</v>
      </c>
      <c r="J2333" s="426" t="s">
        <v>2896</v>
      </c>
      <c r="K2333" s="426" t="s">
        <v>1739</v>
      </c>
    </row>
    <row r="2334" spans="1:11" ht="15" x14ac:dyDescent="0.2">
      <c r="A2334" s="1">
        <v>20230110</v>
      </c>
      <c r="B2334" s="426" t="s">
        <v>1473</v>
      </c>
      <c r="C2334" s="427">
        <v>1663945820010</v>
      </c>
      <c r="D2334" s="427" t="s">
        <v>1474</v>
      </c>
      <c r="E2334" s="428">
        <v>100000</v>
      </c>
      <c r="F2334" s="429">
        <v>45034</v>
      </c>
      <c r="G2334" s="433">
        <v>2023</v>
      </c>
      <c r="H2334" s="432" t="s">
        <v>2866</v>
      </c>
      <c r="I2334" s="426" t="s">
        <v>2867</v>
      </c>
      <c r="J2334" s="426" t="s">
        <v>2868</v>
      </c>
      <c r="K2334" s="426" t="s">
        <v>1003</v>
      </c>
    </row>
    <row r="2335" spans="1:11" ht="15" x14ac:dyDescent="0.2">
      <c r="A2335" s="1">
        <v>20230111</v>
      </c>
      <c r="B2335" s="426" t="s">
        <v>1058</v>
      </c>
      <c r="C2335" s="427">
        <v>623221360087</v>
      </c>
      <c r="D2335" s="427" t="s">
        <v>40</v>
      </c>
      <c r="E2335" s="428">
        <v>255005.11</v>
      </c>
      <c r="F2335" s="429">
        <v>45029</v>
      </c>
      <c r="G2335" s="433">
        <v>2023</v>
      </c>
      <c r="H2335" s="432" t="s">
        <v>2869</v>
      </c>
      <c r="I2335" s="426" t="s">
        <v>2097</v>
      </c>
      <c r="J2335" s="426" t="s">
        <v>2097</v>
      </c>
      <c r="K2335" s="426" t="s">
        <v>2098</v>
      </c>
    </row>
    <row r="2336" spans="1:11" ht="15" x14ac:dyDescent="0.2">
      <c r="A2336" s="1">
        <v>20230112</v>
      </c>
      <c r="B2336" s="426" t="s">
        <v>1058</v>
      </c>
      <c r="C2336" s="427">
        <v>623221360087</v>
      </c>
      <c r="D2336" s="427" t="s">
        <v>40</v>
      </c>
      <c r="E2336" s="428">
        <v>200000</v>
      </c>
      <c r="F2336" s="429">
        <v>45029</v>
      </c>
      <c r="G2336" s="433">
        <v>2023</v>
      </c>
      <c r="H2336" s="432" t="s">
        <v>2870</v>
      </c>
      <c r="I2336" s="426" t="s">
        <v>2871</v>
      </c>
      <c r="J2336" s="426" t="s">
        <v>2871</v>
      </c>
      <c r="K2336" s="426" t="s">
        <v>2098</v>
      </c>
    </row>
    <row r="2337" spans="1:11" ht="15" x14ac:dyDescent="0.2">
      <c r="A2337" s="1">
        <v>20230113</v>
      </c>
      <c r="B2337" s="426" t="s">
        <v>1058</v>
      </c>
      <c r="C2337" s="427">
        <v>623221360087</v>
      </c>
      <c r="D2337" s="427" t="s">
        <v>40</v>
      </c>
      <c r="E2337" s="428">
        <v>114000</v>
      </c>
      <c r="F2337" s="429">
        <v>45029</v>
      </c>
      <c r="G2337" s="433">
        <v>2023</v>
      </c>
      <c r="H2337" s="432" t="s">
        <v>2872</v>
      </c>
      <c r="I2337" s="426" t="s">
        <v>2100</v>
      </c>
      <c r="J2337" s="426" t="s">
        <v>2100</v>
      </c>
      <c r="K2337" s="426" t="s">
        <v>2098</v>
      </c>
    </row>
    <row r="2338" spans="1:11" ht="30" x14ac:dyDescent="0.2">
      <c r="A2338" s="1">
        <v>20230114</v>
      </c>
      <c r="B2338" s="426" t="s">
        <v>2863</v>
      </c>
      <c r="C2338" s="427" t="s">
        <v>2864</v>
      </c>
      <c r="D2338" s="427" t="s">
        <v>2865</v>
      </c>
      <c r="E2338" s="428">
        <v>25000</v>
      </c>
      <c r="F2338" s="429">
        <v>45029</v>
      </c>
      <c r="G2338" s="433">
        <v>2023</v>
      </c>
      <c r="H2338" s="432" t="s">
        <v>2866</v>
      </c>
      <c r="I2338" s="426" t="s">
        <v>2867</v>
      </c>
      <c r="J2338" s="426" t="s">
        <v>2868</v>
      </c>
      <c r="K2338" s="426" t="s">
        <v>1003</v>
      </c>
    </row>
    <row r="2339" spans="1:11" ht="15" x14ac:dyDescent="0.2">
      <c r="A2339" s="1">
        <v>20230115</v>
      </c>
      <c r="B2339" s="426" t="s">
        <v>1833</v>
      </c>
      <c r="C2339" s="427" t="s">
        <v>1834</v>
      </c>
      <c r="D2339" s="427" t="s">
        <v>1835</v>
      </c>
      <c r="E2339" s="428">
        <v>384891.64</v>
      </c>
      <c r="F2339" s="429">
        <v>45113</v>
      </c>
      <c r="G2339" s="433">
        <v>2023</v>
      </c>
      <c r="H2339" s="432" t="s">
        <v>3047</v>
      </c>
      <c r="I2339" s="426" t="s">
        <v>3048</v>
      </c>
      <c r="J2339" s="426" t="s">
        <v>3048</v>
      </c>
      <c r="K2339" s="426" t="s">
        <v>1069</v>
      </c>
    </row>
    <row r="2340" spans="1:11" ht="30" x14ac:dyDescent="0.2">
      <c r="A2340" s="1">
        <v>20230116</v>
      </c>
      <c r="B2340" s="426" t="s">
        <v>2976</v>
      </c>
      <c r="C2340" s="427">
        <v>18914240037</v>
      </c>
      <c r="D2340" s="427" t="s">
        <v>2977</v>
      </c>
      <c r="E2340" s="428">
        <v>65000</v>
      </c>
      <c r="F2340" s="429">
        <v>45083</v>
      </c>
      <c r="G2340" s="433">
        <v>2023</v>
      </c>
      <c r="H2340" s="432" t="s">
        <v>2930</v>
      </c>
      <c r="I2340" s="426" t="s">
        <v>2931</v>
      </c>
      <c r="J2340" s="426" t="s">
        <v>2931</v>
      </c>
      <c r="K2340" s="426" t="s">
        <v>2932</v>
      </c>
    </row>
    <row r="2341" spans="1:11" ht="15" x14ac:dyDescent="0.2">
      <c r="A2341" s="1">
        <v>20230117</v>
      </c>
      <c r="B2341" s="426" t="s">
        <v>2978</v>
      </c>
      <c r="C2341" s="427">
        <v>4521747320013</v>
      </c>
      <c r="D2341" s="427" t="s">
        <v>187</v>
      </c>
      <c r="E2341" s="428">
        <v>12960</v>
      </c>
      <c r="F2341" s="429">
        <v>45083</v>
      </c>
      <c r="G2341" s="433">
        <v>2023</v>
      </c>
      <c r="H2341" s="432" t="s">
        <v>2930</v>
      </c>
      <c r="I2341" s="426" t="s">
        <v>2931</v>
      </c>
      <c r="J2341" s="426" t="s">
        <v>2931</v>
      </c>
      <c r="K2341" s="426" t="s">
        <v>2932</v>
      </c>
    </row>
    <row r="2342" spans="1:11" ht="15" x14ac:dyDescent="0.2">
      <c r="A2342" s="1">
        <v>20230118</v>
      </c>
      <c r="B2342" s="426" t="s">
        <v>2854</v>
      </c>
      <c r="C2342" s="427" t="s">
        <v>2855</v>
      </c>
      <c r="D2342" s="427" t="s">
        <v>2856</v>
      </c>
      <c r="E2342" s="428">
        <v>156822.69</v>
      </c>
      <c r="F2342" s="429">
        <v>45029</v>
      </c>
      <c r="G2342" s="433">
        <v>2023</v>
      </c>
      <c r="H2342" s="432" t="s">
        <v>2873</v>
      </c>
      <c r="I2342" s="426" t="s">
        <v>2874</v>
      </c>
      <c r="J2342" s="426" t="s">
        <v>2874</v>
      </c>
      <c r="K2342" s="426" t="s">
        <v>2875</v>
      </c>
    </row>
    <row r="2343" spans="1:11" ht="15" x14ac:dyDescent="0.2">
      <c r="A2343" s="1">
        <v>20230120</v>
      </c>
      <c r="B2343" s="426" t="s">
        <v>1058</v>
      </c>
      <c r="C2343" s="427">
        <v>623221360087</v>
      </c>
      <c r="D2343" s="427" t="s">
        <v>40</v>
      </c>
      <c r="E2343" s="428">
        <v>118895.34</v>
      </c>
      <c r="F2343" s="429">
        <v>45034</v>
      </c>
      <c r="G2343" s="433">
        <v>2023</v>
      </c>
      <c r="H2343" s="432" t="s">
        <v>2681</v>
      </c>
      <c r="I2343" s="426" t="s">
        <v>2682</v>
      </c>
      <c r="J2343" s="426" t="s">
        <v>2682</v>
      </c>
      <c r="K2343" s="426" t="s">
        <v>371</v>
      </c>
    </row>
    <row r="2344" spans="1:11" ht="15" x14ac:dyDescent="0.2">
      <c r="A2344" s="1">
        <v>20230122</v>
      </c>
      <c r="B2344" s="426" t="s">
        <v>297</v>
      </c>
      <c r="C2344" s="427" t="s">
        <v>1752</v>
      </c>
      <c r="D2344" s="427" t="s">
        <v>493</v>
      </c>
      <c r="E2344" s="428">
        <v>200000</v>
      </c>
      <c r="F2344" s="429">
        <v>45075</v>
      </c>
      <c r="G2344" s="433">
        <v>2023</v>
      </c>
      <c r="H2344" s="432" t="s">
        <v>2973</v>
      </c>
      <c r="I2344" s="426" t="s">
        <v>1217</v>
      </c>
      <c r="J2344" s="426" t="s">
        <v>1217</v>
      </c>
      <c r="K2344" s="426" t="s">
        <v>580</v>
      </c>
    </row>
    <row r="2345" spans="1:11" ht="15" x14ac:dyDescent="0.2">
      <c r="A2345" s="1">
        <v>20230124</v>
      </c>
      <c r="B2345" s="426" t="s">
        <v>2371</v>
      </c>
      <c r="C2345" s="427" t="s">
        <v>2307</v>
      </c>
      <c r="D2345" s="427" t="s">
        <v>1870</v>
      </c>
      <c r="E2345" s="428">
        <v>384827.11</v>
      </c>
      <c r="F2345" s="429">
        <v>45040</v>
      </c>
      <c r="G2345" s="433">
        <v>2023</v>
      </c>
      <c r="H2345" s="432" t="s">
        <v>2913</v>
      </c>
      <c r="I2345" s="426" t="s">
        <v>2914</v>
      </c>
      <c r="J2345" s="426" t="s">
        <v>2914</v>
      </c>
      <c r="K2345" s="426" t="s">
        <v>1787</v>
      </c>
    </row>
    <row r="2346" spans="1:11" ht="15" x14ac:dyDescent="0.2">
      <c r="A2346" s="1">
        <v>20230125</v>
      </c>
      <c r="B2346" s="426" t="s">
        <v>2929</v>
      </c>
      <c r="C2346" s="427">
        <v>4523333200031</v>
      </c>
      <c r="D2346" s="427" t="s">
        <v>132</v>
      </c>
      <c r="E2346" s="428">
        <v>40200</v>
      </c>
      <c r="F2346" s="429">
        <v>45055</v>
      </c>
      <c r="G2346" s="433">
        <v>2023</v>
      </c>
      <c r="H2346" s="432" t="s">
        <v>2930</v>
      </c>
      <c r="I2346" s="426" t="s">
        <v>2931</v>
      </c>
      <c r="J2346" s="426" t="s">
        <v>2931</v>
      </c>
      <c r="K2346" s="426" t="s">
        <v>2932</v>
      </c>
    </row>
    <row r="2347" spans="1:11" ht="15" x14ac:dyDescent="0.2">
      <c r="A2347" s="1">
        <v>20230126</v>
      </c>
      <c r="B2347" s="426" t="s">
        <v>2920</v>
      </c>
      <c r="C2347" s="427" t="s">
        <v>2993</v>
      </c>
      <c r="D2347" s="427" t="s">
        <v>2994</v>
      </c>
      <c r="E2347" s="428">
        <v>3000</v>
      </c>
      <c r="F2347" s="429">
        <v>45091</v>
      </c>
      <c r="G2347" s="433">
        <v>2023</v>
      </c>
      <c r="H2347" s="432" t="s">
        <v>2922</v>
      </c>
      <c r="I2347" s="426" t="s">
        <v>2923</v>
      </c>
      <c r="J2347" s="426" t="s">
        <v>2923</v>
      </c>
      <c r="K2347" s="426" t="s">
        <v>1869</v>
      </c>
    </row>
    <row r="2348" spans="1:11" ht="15" x14ac:dyDescent="0.2">
      <c r="A2348" s="1">
        <v>20230127</v>
      </c>
      <c r="B2348" s="426" t="s">
        <v>2920</v>
      </c>
      <c r="C2348" s="427" t="s">
        <v>2995</v>
      </c>
      <c r="D2348" s="427" t="s">
        <v>2996</v>
      </c>
      <c r="E2348" s="428">
        <v>3000</v>
      </c>
      <c r="F2348" s="429">
        <v>45091</v>
      </c>
      <c r="G2348" s="433">
        <v>2023</v>
      </c>
      <c r="H2348" s="432" t="s">
        <v>2922</v>
      </c>
      <c r="I2348" s="426" t="s">
        <v>2923</v>
      </c>
      <c r="J2348" s="426" t="s">
        <v>2923</v>
      </c>
      <c r="K2348" s="426" t="s">
        <v>1869</v>
      </c>
    </row>
    <row r="2349" spans="1:11" ht="15" x14ac:dyDescent="0.2">
      <c r="A2349" s="1">
        <v>20230128</v>
      </c>
      <c r="B2349" s="426" t="s">
        <v>2920</v>
      </c>
      <c r="C2349" s="427" t="s">
        <v>3013</v>
      </c>
      <c r="D2349" s="427" t="s">
        <v>3014</v>
      </c>
      <c r="E2349" s="428">
        <v>3000</v>
      </c>
      <c r="F2349" s="429">
        <v>45092</v>
      </c>
      <c r="G2349" s="433">
        <v>2023</v>
      </c>
      <c r="H2349" s="432" t="s">
        <v>2922</v>
      </c>
      <c r="I2349" s="426" t="s">
        <v>2923</v>
      </c>
      <c r="J2349" s="426" t="s">
        <v>2923</v>
      </c>
      <c r="K2349" s="426" t="s">
        <v>1869</v>
      </c>
    </row>
    <row r="2350" spans="1:11" ht="15" x14ac:dyDescent="0.2">
      <c r="A2350" s="1">
        <v>20230129</v>
      </c>
      <c r="B2350" s="426" t="s">
        <v>2920</v>
      </c>
      <c r="C2350" s="427" t="s">
        <v>2997</v>
      </c>
      <c r="D2350" s="427" t="s">
        <v>2998</v>
      </c>
      <c r="E2350" s="428">
        <v>3000</v>
      </c>
      <c r="F2350" s="429">
        <v>45091</v>
      </c>
      <c r="G2350" s="433">
        <v>2023</v>
      </c>
      <c r="H2350" s="432" t="s">
        <v>2922</v>
      </c>
      <c r="I2350" s="426" t="s">
        <v>2923</v>
      </c>
      <c r="J2350" s="426" t="s">
        <v>2923</v>
      </c>
      <c r="K2350" s="426" t="s">
        <v>1869</v>
      </c>
    </row>
    <row r="2351" spans="1:11" ht="15" x14ac:dyDescent="0.2">
      <c r="A2351" s="1">
        <v>20230130</v>
      </c>
      <c r="B2351" s="426" t="s">
        <v>2920</v>
      </c>
      <c r="C2351" s="427" t="s">
        <v>3015</v>
      </c>
      <c r="D2351" s="427" t="s">
        <v>3016</v>
      </c>
      <c r="E2351" s="428">
        <v>3000</v>
      </c>
      <c r="F2351" s="429">
        <v>45092</v>
      </c>
      <c r="G2351" s="433">
        <v>2023</v>
      </c>
      <c r="H2351" s="432" t="s">
        <v>2922</v>
      </c>
      <c r="I2351" s="426" t="s">
        <v>2923</v>
      </c>
      <c r="J2351" s="426" t="s">
        <v>2923</v>
      </c>
      <c r="K2351" s="426" t="s">
        <v>1869</v>
      </c>
    </row>
    <row r="2352" spans="1:11" ht="15" x14ac:dyDescent="0.2">
      <c r="A2352" s="1">
        <v>20230131</v>
      </c>
      <c r="B2352" s="426" t="s">
        <v>2920</v>
      </c>
      <c r="C2352" s="427" t="s">
        <v>2999</v>
      </c>
      <c r="D2352" s="427" t="s">
        <v>3000</v>
      </c>
      <c r="E2352" s="428">
        <v>3000</v>
      </c>
      <c r="F2352" s="429">
        <v>45091</v>
      </c>
      <c r="G2352" s="433">
        <v>2023</v>
      </c>
      <c r="H2352" s="432" t="s">
        <v>2922</v>
      </c>
      <c r="I2352" s="426" t="s">
        <v>2923</v>
      </c>
      <c r="J2352" s="426" t="s">
        <v>2923</v>
      </c>
      <c r="K2352" s="426" t="s">
        <v>1869</v>
      </c>
    </row>
    <row r="2353" spans="1:11" ht="15" x14ac:dyDescent="0.2">
      <c r="A2353" s="1">
        <v>20230132</v>
      </c>
      <c r="B2353" s="426" t="s">
        <v>1639</v>
      </c>
      <c r="C2353" s="427">
        <v>569390300062</v>
      </c>
      <c r="D2353" s="427" t="s">
        <v>1640</v>
      </c>
      <c r="E2353" s="428">
        <v>20400</v>
      </c>
      <c r="F2353" s="429">
        <v>45113</v>
      </c>
      <c r="G2353" s="433">
        <v>2023</v>
      </c>
      <c r="H2353" s="432" t="s">
        <v>2942</v>
      </c>
      <c r="I2353" s="426" t="s">
        <v>2109</v>
      </c>
      <c r="J2353" s="426" t="s">
        <v>2109</v>
      </c>
      <c r="K2353" s="426" t="s">
        <v>2110</v>
      </c>
    </row>
    <row r="2354" spans="1:11" ht="15" x14ac:dyDescent="0.2">
      <c r="A2354" s="1">
        <v>20230133</v>
      </c>
      <c r="B2354" s="426" t="s">
        <v>2920</v>
      </c>
      <c r="C2354" s="427" t="s">
        <v>3001</v>
      </c>
      <c r="D2354" s="427" t="s">
        <v>3002</v>
      </c>
      <c r="E2354" s="428">
        <v>3000</v>
      </c>
      <c r="F2354" s="429">
        <v>45091</v>
      </c>
      <c r="G2354" s="433">
        <v>2023</v>
      </c>
      <c r="H2354" s="432" t="s">
        <v>2922</v>
      </c>
      <c r="I2354" s="426" t="s">
        <v>2923</v>
      </c>
      <c r="J2354" s="426" t="s">
        <v>2923</v>
      </c>
      <c r="K2354" s="426" t="s">
        <v>1869</v>
      </c>
    </row>
    <row r="2355" spans="1:11" ht="15" x14ac:dyDescent="0.2">
      <c r="A2355" s="1">
        <v>20230134</v>
      </c>
      <c r="B2355" s="426" t="s">
        <v>2920</v>
      </c>
      <c r="C2355" s="427" t="s">
        <v>3003</v>
      </c>
      <c r="D2355" s="427" t="s">
        <v>3004</v>
      </c>
      <c r="E2355" s="428">
        <v>3000</v>
      </c>
      <c r="F2355" s="429">
        <v>45091</v>
      </c>
      <c r="G2355" s="433">
        <v>2023</v>
      </c>
      <c r="H2355" s="432" t="s">
        <v>2922</v>
      </c>
      <c r="I2355" s="426" t="s">
        <v>2923</v>
      </c>
      <c r="J2355" s="426" t="s">
        <v>2923</v>
      </c>
      <c r="K2355" s="426" t="s">
        <v>1869</v>
      </c>
    </row>
    <row r="2356" spans="1:11" ht="15" x14ac:dyDescent="0.2">
      <c r="A2356" s="1">
        <v>20230135</v>
      </c>
      <c r="B2356" s="426" t="s">
        <v>2920</v>
      </c>
      <c r="C2356" s="427" t="s">
        <v>3005</v>
      </c>
      <c r="D2356" s="427" t="s">
        <v>3006</v>
      </c>
      <c r="E2356" s="428">
        <v>3000</v>
      </c>
      <c r="F2356" s="429">
        <v>45091</v>
      </c>
      <c r="G2356" s="433">
        <v>2023</v>
      </c>
      <c r="H2356" s="432" t="s">
        <v>2922</v>
      </c>
      <c r="I2356" s="426" t="s">
        <v>2923</v>
      </c>
      <c r="J2356" s="426" t="s">
        <v>2923</v>
      </c>
      <c r="K2356" s="426" t="s">
        <v>1869</v>
      </c>
    </row>
    <row r="2357" spans="1:11" ht="30" x14ac:dyDescent="0.2">
      <c r="A2357" s="1">
        <v>20230136</v>
      </c>
      <c r="B2357" s="426" t="s">
        <v>2986</v>
      </c>
      <c r="C2357" s="427" t="s">
        <v>2987</v>
      </c>
      <c r="D2357" s="427" t="s">
        <v>2988</v>
      </c>
      <c r="E2357" s="428">
        <v>9000</v>
      </c>
      <c r="F2357" s="429">
        <v>45090</v>
      </c>
      <c r="G2357" s="433">
        <v>2023</v>
      </c>
      <c r="H2357" s="432" t="s">
        <v>2930</v>
      </c>
      <c r="I2357" s="426" t="s">
        <v>2931</v>
      </c>
      <c r="J2357" s="426" t="s">
        <v>2931</v>
      </c>
      <c r="K2357" s="426" t="s">
        <v>2932</v>
      </c>
    </row>
    <row r="2358" spans="1:11" ht="30" x14ac:dyDescent="0.2">
      <c r="A2358" s="1">
        <v>20230137</v>
      </c>
      <c r="B2358" s="426" t="s">
        <v>798</v>
      </c>
      <c r="C2358" s="427">
        <v>629306180178</v>
      </c>
      <c r="D2358" s="427" t="s">
        <v>802</v>
      </c>
      <c r="E2358" s="428">
        <v>20000</v>
      </c>
      <c r="F2358" s="429">
        <v>45055</v>
      </c>
      <c r="G2358" s="433">
        <v>2023</v>
      </c>
      <c r="H2358" s="432" t="s">
        <v>2924</v>
      </c>
      <c r="I2358" s="426" t="s">
        <v>2925</v>
      </c>
      <c r="J2358" s="426" t="s">
        <v>2925</v>
      </c>
      <c r="K2358" s="426" t="s">
        <v>82</v>
      </c>
    </row>
    <row r="2359" spans="1:11" ht="30" x14ac:dyDescent="0.2">
      <c r="A2359" s="1">
        <v>20230140</v>
      </c>
      <c r="B2359" s="426" t="s">
        <v>1279</v>
      </c>
      <c r="C2359" s="427" t="s">
        <v>2002</v>
      </c>
      <c r="D2359" s="427" t="s">
        <v>1280</v>
      </c>
      <c r="E2359" s="428">
        <v>46440</v>
      </c>
      <c r="F2359" s="429">
        <v>45044</v>
      </c>
      <c r="G2359" s="433">
        <v>2023</v>
      </c>
      <c r="H2359" s="432" t="s">
        <v>2924</v>
      </c>
      <c r="I2359" s="426" t="s">
        <v>2925</v>
      </c>
      <c r="J2359" s="426" t="s">
        <v>2925</v>
      </c>
      <c r="K2359" s="426" t="s">
        <v>82</v>
      </c>
    </row>
    <row r="2360" spans="1:11" ht="30" x14ac:dyDescent="0.2">
      <c r="A2360" s="1">
        <v>20230141</v>
      </c>
      <c r="B2360" s="426" t="s">
        <v>1279</v>
      </c>
      <c r="C2360" s="427" t="s">
        <v>1822</v>
      </c>
      <c r="D2360" s="427" t="s">
        <v>1440</v>
      </c>
      <c r="E2360" s="428">
        <v>25200</v>
      </c>
      <c r="F2360" s="429">
        <v>45044</v>
      </c>
      <c r="G2360" s="433">
        <v>2023</v>
      </c>
      <c r="H2360" s="432" t="s">
        <v>2924</v>
      </c>
      <c r="I2360" s="426" t="s">
        <v>2925</v>
      </c>
      <c r="J2360" s="426" t="s">
        <v>2925</v>
      </c>
      <c r="K2360" s="426" t="s">
        <v>82</v>
      </c>
    </row>
    <row r="2361" spans="1:11" ht="30" x14ac:dyDescent="0.2">
      <c r="A2361" s="1">
        <v>20230142</v>
      </c>
      <c r="B2361" s="426" t="s">
        <v>1422</v>
      </c>
      <c r="C2361" s="427" t="s">
        <v>1935</v>
      </c>
      <c r="D2361" s="427" t="s">
        <v>1423</v>
      </c>
      <c r="E2361" s="428">
        <v>1200</v>
      </c>
      <c r="F2361" s="429">
        <v>45044</v>
      </c>
      <c r="G2361" s="433">
        <v>2023</v>
      </c>
      <c r="H2361" s="432" t="s">
        <v>2924</v>
      </c>
      <c r="I2361" s="426" t="s">
        <v>2925</v>
      </c>
      <c r="J2361" s="426" t="s">
        <v>2925</v>
      </c>
      <c r="K2361" s="426" t="s">
        <v>82</v>
      </c>
    </row>
    <row r="2362" spans="1:11" ht="30" x14ac:dyDescent="0.2">
      <c r="A2362" s="1">
        <v>20230143</v>
      </c>
      <c r="B2362" s="426" t="s">
        <v>1420</v>
      </c>
      <c r="C2362" s="427" t="s">
        <v>1932</v>
      </c>
      <c r="D2362" s="427" t="s">
        <v>1421</v>
      </c>
      <c r="E2362" s="428">
        <v>4560</v>
      </c>
      <c r="F2362" s="429">
        <v>45044</v>
      </c>
      <c r="G2362" s="433">
        <v>2023</v>
      </c>
      <c r="H2362" s="432" t="s">
        <v>2924</v>
      </c>
      <c r="I2362" s="426" t="s">
        <v>2925</v>
      </c>
      <c r="J2362" s="426" t="s">
        <v>2925</v>
      </c>
      <c r="K2362" s="426" t="s">
        <v>82</v>
      </c>
    </row>
    <row r="2363" spans="1:11" ht="30" x14ac:dyDescent="0.2">
      <c r="A2363" s="1">
        <v>20230144</v>
      </c>
      <c r="B2363" s="426" t="s">
        <v>1279</v>
      </c>
      <c r="C2363" s="427" t="s">
        <v>1823</v>
      </c>
      <c r="D2363" s="427" t="s">
        <v>1444</v>
      </c>
      <c r="E2363" s="428">
        <v>21000</v>
      </c>
      <c r="F2363" s="429">
        <v>45044</v>
      </c>
      <c r="G2363" s="433">
        <v>2023</v>
      </c>
      <c r="H2363" s="432" t="s">
        <v>2924</v>
      </c>
      <c r="I2363" s="426" t="s">
        <v>2925</v>
      </c>
      <c r="J2363" s="426" t="s">
        <v>2925</v>
      </c>
      <c r="K2363" s="426" t="s">
        <v>82</v>
      </c>
    </row>
    <row r="2364" spans="1:11" ht="30" x14ac:dyDescent="0.2">
      <c r="A2364" s="1">
        <v>20230145</v>
      </c>
      <c r="B2364" s="426" t="s">
        <v>1279</v>
      </c>
      <c r="C2364" s="427" t="s">
        <v>2047</v>
      </c>
      <c r="D2364" s="427" t="s">
        <v>1281</v>
      </c>
      <c r="E2364" s="428">
        <v>32400</v>
      </c>
      <c r="F2364" s="429">
        <v>45044</v>
      </c>
      <c r="G2364" s="433">
        <v>2023</v>
      </c>
      <c r="H2364" s="432" t="s">
        <v>2924</v>
      </c>
      <c r="I2364" s="426" t="s">
        <v>2925</v>
      </c>
      <c r="J2364" s="426" t="s">
        <v>2925</v>
      </c>
      <c r="K2364" s="426" t="s">
        <v>82</v>
      </c>
    </row>
    <row r="2365" spans="1:11" ht="30" x14ac:dyDescent="0.2">
      <c r="A2365" s="1">
        <v>20230146</v>
      </c>
      <c r="B2365" s="426" t="s">
        <v>1279</v>
      </c>
      <c r="C2365" s="427" t="s">
        <v>2068</v>
      </c>
      <c r="D2365" s="427" t="s">
        <v>1282</v>
      </c>
      <c r="E2365" s="428">
        <v>17400</v>
      </c>
      <c r="F2365" s="429">
        <v>45075</v>
      </c>
      <c r="G2365" s="433">
        <v>2023</v>
      </c>
      <c r="H2365" s="432" t="s">
        <v>2924</v>
      </c>
      <c r="I2365" s="426" t="s">
        <v>2925</v>
      </c>
      <c r="J2365" s="426" t="s">
        <v>2925</v>
      </c>
      <c r="K2365" s="426" t="s">
        <v>82</v>
      </c>
    </row>
    <row r="2366" spans="1:11" ht="30" x14ac:dyDescent="0.2">
      <c r="A2366" s="1">
        <v>20230147</v>
      </c>
      <c r="B2366" s="426" t="s">
        <v>1279</v>
      </c>
      <c r="C2366" s="427" t="s">
        <v>1824</v>
      </c>
      <c r="D2366" s="427" t="s">
        <v>1445</v>
      </c>
      <c r="E2366" s="428">
        <v>7200</v>
      </c>
      <c r="F2366" s="429">
        <v>45044</v>
      </c>
      <c r="G2366" s="433">
        <v>2023</v>
      </c>
      <c r="H2366" s="432" t="s">
        <v>2924</v>
      </c>
      <c r="I2366" s="426" t="s">
        <v>2925</v>
      </c>
      <c r="J2366" s="426" t="s">
        <v>2925</v>
      </c>
      <c r="K2366" s="426" t="s">
        <v>82</v>
      </c>
    </row>
    <row r="2367" spans="1:11" ht="30" x14ac:dyDescent="0.2">
      <c r="A2367" s="1">
        <v>20230148</v>
      </c>
      <c r="B2367" s="426" t="s">
        <v>1279</v>
      </c>
      <c r="C2367" s="427" t="s">
        <v>2048</v>
      </c>
      <c r="D2367" s="427" t="s">
        <v>1283</v>
      </c>
      <c r="E2367" s="428">
        <v>24000</v>
      </c>
      <c r="F2367" s="429">
        <v>45044</v>
      </c>
      <c r="G2367" s="433">
        <v>2023</v>
      </c>
      <c r="H2367" s="432" t="s">
        <v>2924</v>
      </c>
      <c r="I2367" s="426" t="s">
        <v>2925</v>
      </c>
      <c r="J2367" s="426" t="s">
        <v>2925</v>
      </c>
      <c r="K2367" s="426" t="s">
        <v>82</v>
      </c>
    </row>
    <row r="2368" spans="1:11" ht="30" x14ac:dyDescent="0.2">
      <c r="A2368" s="1">
        <v>20230149</v>
      </c>
      <c r="B2368" s="426" t="s">
        <v>1279</v>
      </c>
      <c r="C2368" s="427" t="s">
        <v>1825</v>
      </c>
      <c r="D2368" s="427" t="s">
        <v>1446</v>
      </c>
      <c r="E2368" s="428">
        <v>25200</v>
      </c>
      <c r="F2368" s="429">
        <v>45044</v>
      </c>
      <c r="G2368" s="433">
        <v>2023</v>
      </c>
      <c r="H2368" s="432" t="s">
        <v>2924</v>
      </c>
      <c r="I2368" s="426" t="s">
        <v>2925</v>
      </c>
      <c r="J2368" s="426" t="s">
        <v>2925</v>
      </c>
      <c r="K2368" s="426" t="s">
        <v>82</v>
      </c>
    </row>
    <row r="2369" spans="1:11" ht="30" x14ac:dyDescent="0.2">
      <c r="A2369" s="1">
        <v>20230150</v>
      </c>
      <c r="B2369" s="426" t="s">
        <v>1279</v>
      </c>
      <c r="C2369" s="427" t="s">
        <v>1826</v>
      </c>
      <c r="D2369" s="427" t="s">
        <v>1447</v>
      </c>
      <c r="E2369" s="428">
        <v>15600</v>
      </c>
      <c r="F2369" s="429">
        <v>45044</v>
      </c>
      <c r="G2369" s="433">
        <v>2023</v>
      </c>
      <c r="H2369" s="432" t="s">
        <v>2924</v>
      </c>
      <c r="I2369" s="426" t="s">
        <v>2925</v>
      </c>
      <c r="J2369" s="426" t="s">
        <v>2925</v>
      </c>
      <c r="K2369" s="426" t="s">
        <v>82</v>
      </c>
    </row>
    <row r="2370" spans="1:11" ht="30" x14ac:dyDescent="0.2">
      <c r="A2370" s="1">
        <v>20230151</v>
      </c>
      <c r="B2370" s="426" t="s">
        <v>1420</v>
      </c>
      <c r="C2370" s="427" t="s">
        <v>1936</v>
      </c>
      <c r="D2370" s="427" t="s">
        <v>1424</v>
      </c>
      <c r="E2370" s="428">
        <v>15600</v>
      </c>
      <c r="F2370" s="429">
        <v>45043</v>
      </c>
      <c r="G2370" s="433">
        <v>2023</v>
      </c>
      <c r="H2370" s="432" t="s">
        <v>2924</v>
      </c>
      <c r="I2370" s="426" t="s">
        <v>2925</v>
      </c>
      <c r="J2370" s="426" t="s">
        <v>2925</v>
      </c>
      <c r="K2370" s="426" t="s">
        <v>82</v>
      </c>
    </row>
    <row r="2371" spans="1:11" ht="30" x14ac:dyDescent="0.2">
      <c r="A2371" s="1">
        <v>20230152</v>
      </c>
      <c r="B2371" s="426" t="s">
        <v>1422</v>
      </c>
      <c r="C2371" s="427" t="s">
        <v>1937</v>
      </c>
      <c r="D2371" s="427" t="s">
        <v>1425</v>
      </c>
      <c r="E2371" s="428">
        <v>15600</v>
      </c>
      <c r="F2371" s="429">
        <v>45044</v>
      </c>
      <c r="G2371" s="433">
        <v>2023</v>
      </c>
      <c r="H2371" s="432" t="s">
        <v>2924</v>
      </c>
      <c r="I2371" s="426" t="s">
        <v>2925</v>
      </c>
      <c r="J2371" s="426" t="s">
        <v>2925</v>
      </c>
      <c r="K2371" s="426" t="s">
        <v>82</v>
      </c>
    </row>
    <row r="2372" spans="1:11" ht="30" x14ac:dyDescent="0.2">
      <c r="A2372" s="1">
        <v>20230153</v>
      </c>
      <c r="B2372" s="426" t="s">
        <v>1279</v>
      </c>
      <c r="C2372" s="427" t="s">
        <v>1827</v>
      </c>
      <c r="D2372" s="427" t="s">
        <v>1448</v>
      </c>
      <c r="E2372" s="428">
        <v>16200</v>
      </c>
      <c r="F2372" s="429">
        <v>45044</v>
      </c>
      <c r="G2372" s="433">
        <v>2023</v>
      </c>
      <c r="H2372" s="432" t="s">
        <v>2924</v>
      </c>
      <c r="I2372" s="426" t="s">
        <v>2925</v>
      </c>
      <c r="J2372" s="426" t="s">
        <v>2925</v>
      </c>
      <c r="K2372" s="426" t="s">
        <v>82</v>
      </c>
    </row>
    <row r="2373" spans="1:11" ht="30" x14ac:dyDescent="0.2">
      <c r="A2373" s="1">
        <v>20230154</v>
      </c>
      <c r="B2373" s="426" t="s">
        <v>1279</v>
      </c>
      <c r="C2373" s="427" t="s">
        <v>2622</v>
      </c>
      <c r="D2373" s="427" t="s">
        <v>2088</v>
      </c>
      <c r="E2373" s="428">
        <v>19200</v>
      </c>
      <c r="F2373" s="429">
        <v>45044</v>
      </c>
      <c r="G2373" s="433">
        <v>2023</v>
      </c>
      <c r="H2373" s="432" t="s">
        <v>2924</v>
      </c>
      <c r="I2373" s="426" t="s">
        <v>2925</v>
      </c>
      <c r="J2373" s="426" t="s">
        <v>2925</v>
      </c>
      <c r="K2373" s="426" t="s">
        <v>82</v>
      </c>
    </row>
    <row r="2374" spans="1:11" ht="30" x14ac:dyDescent="0.2">
      <c r="A2374" s="1">
        <v>20230155</v>
      </c>
      <c r="B2374" s="426" t="s">
        <v>2257</v>
      </c>
      <c r="C2374" s="427" t="s">
        <v>2258</v>
      </c>
      <c r="D2374" s="427" t="s">
        <v>2259</v>
      </c>
      <c r="E2374" s="428">
        <v>13200</v>
      </c>
      <c r="F2374" s="429">
        <v>45044</v>
      </c>
      <c r="G2374" s="433">
        <v>2023</v>
      </c>
      <c r="H2374" s="432" t="s">
        <v>2924</v>
      </c>
      <c r="I2374" s="426" t="s">
        <v>2925</v>
      </c>
      <c r="J2374" s="426" t="s">
        <v>2925</v>
      </c>
      <c r="K2374" s="426" t="s">
        <v>82</v>
      </c>
    </row>
    <row r="2375" spans="1:11" ht="30" x14ac:dyDescent="0.2">
      <c r="A2375" s="1">
        <v>20230156</v>
      </c>
      <c r="B2375" s="426" t="s">
        <v>233</v>
      </c>
      <c r="C2375" s="427">
        <v>620020221486</v>
      </c>
      <c r="D2375" s="427" t="s">
        <v>234</v>
      </c>
      <c r="E2375" s="428">
        <v>50000</v>
      </c>
      <c r="F2375" s="429">
        <v>45044</v>
      </c>
      <c r="G2375" s="433">
        <v>2023</v>
      </c>
      <c r="H2375" s="432" t="s">
        <v>2926</v>
      </c>
      <c r="I2375" s="426" t="s">
        <v>2927</v>
      </c>
      <c r="J2375" s="426" t="s">
        <v>2927</v>
      </c>
      <c r="K2375" s="426" t="s">
        <v>2928</v>
      </c>
    </row>
    <row r="2376" spans="1:11" ht="15" x14ac:dyDescent="0.2">
      <c r="A2376" s="1">
        <v>20230157</v>
      </c>
      <c r="B2376" s="426" t="s">
        <v>2939</v>
      </c>
      <c r="C2376" s="427" t="s">
        <v>2974</v>
      </c>
      <c r="D2376" s="427" t="s">
        <v>2975</v>
      </c>
      <c r="E2376" s="428">
        <v>35000</v>
      </c>
      <c r="F2376" s="429">
        <v>45075</v>
      </c>
      <c r="G2376" s="433">
        <v>2023</v>
      </c>
      <c r="H2376" s="432" t="s">
        <v>2942</v>
      </c>
      <c r="I2376" s="426" t="s">
        <v>2109</v>
      </c>
      <c r="J2376" s="426" t="s">
        <v>2109</v>
      </c>
      <c r="K2376" s="426" t="s">
        <v>2110</v>
      </c>
    </row>
    <row r="2377" spans="1:11" ht="15" x14ac:dyDescent="0.2">
      <c r="A2377" s="1">
        <v>20230158</v>
      </c>
      <c r="B2377" s="426" t="s">
        <v>2939</v>
      </c>
      <c r="C2377" s="427" t="s">
        <v>2940</v>
      </c>
      <c r="D2377" s="427" t="s">
        <v>2941</v>
      </c>
      <c r="E2377" s="428">
        <v>10000</v>
      </c>
      <c r="F2377" s="429">
        <v>45055</v>
      </c>
      <c r="G2377" s="433">
        <v>2023</v>
      </c>
      <c r="H2377" s="432" t="s">
        <v>2942</v>
      </c>
      <c r="I2377" s="426" t="s">
        <v>2109</v>
      </c>
      <c r="J2377" s="426" t="s">
        <v>2109</v>
      </c>
      <c r="K2377" s="426" t="s">
        <v>2110</v>
      </c>
    </row>
    <row r="2378" spans="1:11" ht="30" x14ac:dyDescent="0.2">
      <c r="A2378" s="1">
        <v>20230159</v>
      </c>
      <c r="B2378" s="426" t="s">
        <v>2943</v>
      </c>
      <c r="C2378" s="427" t="s">
        <v>2944</v>
      </c>
      <c r="D2378" s="427" t="s">
        <v>2945</v>
      </c>
      <c r="E2378" s="428">
        <v>5000</v>
      </c>
      <c r="F2378" s="429">
        <v>45055</v>
      </c>
      <c r="G2378" s="433">
        <v>2023</v>
      </c>
      <c r="H2378" s="432" t="s">
        <v>2942</v>
      </c>
      <c r="I2378" s="426" t="s">
        <v>2109</v>
      </c>
      <c r="J2378" s="426" t="s">
        <v>2109</v>
      </c>
      <c r="K2378" s="426" t="s">
        <v>2110</v>
      </c>
    </row>
    <row r="2379" spans="1:11" ht="30" x14ac:dyDescent="0.2">
      <c r="A2379" s="1">
        <v>20230160</v>
      </c>
      <c r="B2379" s="426" t="s">
        <v>2946</v>
      </c>
      <c r="C2379" s="427" t="s">
        <v>2947</v>
      </c>
      <c r="D2379" s="427" t="s">
        <v>2948</v>
      </c>
      <c r="E2379" s="428">
        <v>84975.22</v>
      </c>
      <c r="F2379" s="429">
        <v>45055</v>
      </c>
      <c r="G2379" s="433">
        <v>2023</v>
      </c>
      <c r="H2379" s="432" t="s">
        <v>2840</v>
      </c>
      <c r="I2379" s="426" t="s">
        <v>2841</v>
      </c>
      <c r="J2379" s="426" t="s">
        <v>2841</v>
      </c>
      <c r="K2379" s="426" t="s">
        <v>859</v>
      </c>
    </row>
    <row r="2380" spans="1:11" ht="30" x14ac:dyDescent="0.2">
      <c r="A2380" s="1">
        <v>20230163</v>
      </c>
      <c r="B2380" s="426" t="s">
        <v>2464</v>
      </c>
      <c r="C2380" s="427" t="s">
        <v>2465</v>
      </c>
      <c r="D2380" s="427" t="s">
        <v>2466</v>
      </c>
      <c r="E2380" s="428">
        <v>11000</v>
      </c>
      <c r="F2380" s="429">
        <v>45075</v>
      </c>
      <c r="G2380" s="433">
        <v>2023</v>
      </c>
      <c r="H2380" s="432" t="s">
        <v>2791</v>
      </c>
      <c r="I2380" s="426" t="s">
        <v>2792</v>
      </c>
      <c r="J2380" s="426" t="s">
        <v>2792</v>
      </c>
      <c r="K2380" s="426" t="s">
        <v>1207</v>
      </c>
    </row>
    <row r="2381" spans="1:11" ht="15" x14ac:dyDescent="0.2">
      <c r="A2381" s="1">
        <v>20230164</v>
      </c>
      <c r="B2381" s="426" t="s">
        <v>1476</v>
      </c>
      <c r="C2381" s="427" t="s">
        <v>2035</v>
      </c>
      <c r="D2381" s="427" t="s">
        <v>1477</v>
      </c>
      <c r="E2381" s="428">
        <v>8147.55</v>
      </c>
      <c r="F2381" s="429">
        <v>45084</v>
      </c>
      <c r="G2381" s="433">
        <v>2023</v>
      </c>
      <c r="H2381" s="432" t="s">
        <v>2656</v>
      </c>
      <c r="I2381" s="426" t="s">
        <v>2657</v>
      </c>
      <c r="J2381" s="426" t="s">
        <v>2657</v>
      </c>
      <c r="K2381" s="426" t="s">
        <v>782</v>
      </c>
    </row>
    <row r="2382" spans="1:11" ht="15" x14ac:dyDescent="0.2">
      <c r="A2382" s="1">
        <v>20230165</v>
      </c>
      <c r="B2382" s="426" t="s">
        <v>13</v>
      </c>
      <c r="C2382" s="427">
        <v>3620940071372</v>
      </c>
      <c r="D2382" s="427" t="s">
        <v>14</v>
      </c>
      <c r="E2382" s="428">
        <v>250000</v>
      </c>
      <c r="F2382" s="429">
        <v>45089</v>
      </c>
      <c r="G2382" s="433">
        <v>2023</v>
      </c>
      <c r="H2382" s="432" t="s">
        <v>2688</v>
      </c>
      <c r="I2382" s="426" t="s">
        <v>2689</v>
      </c>
      <c r="J2382" s="426" t="s">
        <v>2689</v>
      </c>
      <c r="K2382" s="426" t="s">
        <v>175</v>
      </c>
    </row>
    <row r="2383" spans="1:11" ht="15" x14ac:dyDescent="0.2">
      <c r="A2383" s="1">
        <v>20230166</v>
      </c>
      <c r="B2383" s="426" t="s">
        <v>2960</v>
      </c>
      <c r="C2383" s="427" t="s">
        <v>2961</v>
      </c>
      <c r="D2383" s="427" t="s">
        <v>2962</v>
      </c>
      <c r="E2383" s="428">
        <v>27000</v>
      </c>
      <c r="F2383" s="429">
        <v>45075</v>
      </c>
      <c r="G2383" s="433">
        <v>2023</v>
      </c>
      <c r="H2383" s="432" t="s">
        <v>2930</v>
      </c>
      <c r="I2383" s="426" t="s">
        <v>2931</v>
      </c>
      <c r="J2383" s="426" t="s">
        <v>2931</v>
      </c>
      <c r="K2383" s="426" t="s">
        <v>2932</v>
      </c>
    </row>
    <row r="2384" spans="1:11" ht="15" x14ac:dyDescent="0.2">
      <c r="A2384" s="1">
        <v>20230167</v>
      </c>
      <c r="B2384" s="426" t="s">
        <v>2951</v>
      </c>
      <c r="C2384" s="427">
        <v>4524514270695</v>
      </c>
      <c r="D2384" s="427" t="s">
        <v>2952</v>
      </c>
      <c r="E2384" s="428">
        <v>12000</v>
      </c>
      <c r="F2384" s="429">
        <v>45072</v>
      </c>
      <c r="G2384" s="433">
        <v>2023</v>
      </c>
      <c r="H2384" s="432" t="s">
        <v>2930</v>
      </c>
      <c r="I2384" s="426" t="s">
        <v>2931</v>
      </c>
      <c r="J2384" s="426" t="s">
        <v>2931</v>
      </c>
      <c r="K2384" s="426" t="s">
        <v>2932</v>
      </c>
    </row>
    <row r="2385" spans="1:11" ht="15" x14ac:dyDescent="0.2">
      <c r="A2385" s="1">
        <v>20230168</v>
      </c>
      <c r="B2385" s="426" t="s">
        <v>2951</v>
      </c>
      <c r="C2385" s="427">
        <v>4524514270512</v>
      </c>
      <c r="D2385" s="427" t="s">
        <v>2963</v>
      </c>
      <c r="E2385" s="428">
        <v>4000</v>
      </c>
      <c r="F2385" s="429">
        <v>45075</v>
      </c>
      <c r="G2385" s="433">
        <v>2023</v>
      </c>
      <c r="H2385" s="432" t="s">
        <v>2930</v>
      </c>
      <c r="I2385" s="426" t="s">
        <v>2931</v>
      </c>
      <c r="J2385" s="426" t="s">
        <v>2931</v>
      </c>
      <c r="K2385" s="426" t="s">
        <v>2932</v>
      </c>
    </row>
    <row r="2386" spans="1:11" ht="15" x14ac:dyDescent="0.2">
      <c r="A2386" s="1">
        <v>20230169</v>
      </c>
      <c r="B2386" s="426" t="s">
        <v>2951</v>
      </c>
      <c r="C2386" s="427">
        <v>4524514270024</v>
      </c>
      <c r="D2386" s="427" t="s">
        <v>2964</v>
      </c>
      <c r="E2386" s="428">
        <v>17000</v>
      </c>
      <c r="F2386" s="429">
        <v>45075</v>
      </c>
      <c r="G2386" s="433">
        <v>2023</v>
      </c>
      <c r="H2386" s="432" t="s">
        <v>2930</v>
      </c>
      <c r="I2386" s="426" t="s">
        <v>2931</v>
      </c>
      <c r="J2386" s="426" t="s">
        <v>2931</v>
      </c>
      <c r="K2386" s="426" t="s">
        <v>2932</v>
      </c>
    </row>
    <row r="2387" spans="1:11" ht="15" x14ac:dyDescent="0.2">
      <c r="A2387" s="1">
        <v>20230170</v>
      </c>
      <c r="B2387" s="426" t="s">
        <v>987</v>
      </c>
      <c r="C2387" s="427" t="s">
        <v>1740</v>
      </c>
      <c r="D2387" s="427" t="s">
        <v>988</v>
      </c>
      <c r="E2387" s="428">
        <v>50000</v>
      </c>
      <c r="F2387" s="429">
        <v>45090</v>
      </c>
      <c r="G2387" s="433">
        <v>2023</v>
      </c>
      <c r="H2387" s="432" t="s">
        <v>2989</v>
      </c>
      <c r="I2387" s="426" t="s">
        <v>2990</v>
      </c>
      <c r="J2387" s="426" t="s">
        <v>2990</v>
      </c>
      <c r="K2387" s="426" t="s">
        <v>150</v>
      </c>
    </row>
    <row r="2388" spans="1:11" ht="15" x14ac:dyDescent="0.2">
      <c r="A2388" s="1">
        <v>20230171</v>
      </c>
      <c r="B2388" s="426" t="s">
        <v>2951</v>
      </c>
      <c r="C2388" s="427">
        <v>4524514270369</v>
      </c>
      <c r="D2388" s="427" t="s">
        <v>2953</v>
      </c>
      <c r="E2388" s="428">
        <v>8000</v>
      </c>
      <c r="F2388" s="429">
        <v>45072</v>
      </c>
      <c r="G2388" s="433">
        <v>2023</v>
      </c>
      <c r="H2388" s="432" t="s">
        <v>2930</v>
      </c>
      <c r="I2388" s="426" t="s">
        <v>2931</v>
      </c>
      <c r="J2388" s="426" t="s">
        <v>2931</v>
      </c>
      <c r="K2388" s="426" t="s">
        <v>2932</v>
      </c>
    </row>
    <row r="2389" spans="1:11" ht="15" x14ac:dyDescent="0.2">
      <c r="A2389" s="1">
        <v>20230172</v>
      </c>
      <c r="B2389" s="426" t="s">
        <v>2951</v>
      </c>
      <c r="C2389" s="427">
        <v>4524514270440</v>
      </c>
      <c r="D2389" s="427" t="s">
        <v>2965</v>
      </c>
      <c r="E2389" s="428">
        <v>9000</v>
      </c>
      <c r="F2389" s="429">
        <v>45075</v>
      </c>
      <c r="G2389" s="433">
        <v>2023</v>
      </c>
      <c r="H2389" s="432" t="s">
        <v>2930</v>
      </c>
      <c r="I2389" s="426" t="s">
        <v>2931</v>
      </c>
      <c r="J2389" s="426" t="s">
        <v>2931</v>
      </c>
      <c r="K2389" s="426" t="s">
        <v>2932</v>
      </c>
    </row>
    <row r="2390" spans="1:11" ht="15" x14ac:dyDescent="0.2">
      <c r="A2390" s="1">
        <v>20230174</v>
      </c>
      <c r="B2390" s="426" t="s">
        <v>158</v>
      </c>
      <c r="C2390" s="427">
        <v>4523279570000</v>
      </c>
      <c r="D2390" s="427" t="s">
        <v>159</v>
      </c>
      <c r="E2390" s="428">
        <v>20000</v>
      </c>
      <c r="F2390" s="429">
        <v>45113</v>
      </c>
      <c r="G2390" s="433">
        <v>2023</v>
      </c>
      <c r="H2390" s="432" t="s">
        <v>2930</v>
      </c>
      <c r="I2390" s="426" t="s">
        <v>2931</v>
      </c>
      <c r="J2390" s="426" t="s">
        <v>2931</v>
      </c>
      <c r="K2390" s="426" t="s">
        <v>2932</v>
      </c>
    </row>
    <row r="2391" spans="1:11" ht="15" x14ac:dyDescent="0.2">
      <c r="A2391" s="1">
        <v>20230175</v>
      </c>
      <c r="B2391" s="426" t="s">
        <v>2991</v>
      </c>
      <c r="C2391" s="427">
        <v>4521848950047</v>
      </c>
      <c r="D2391" s="427" t="s">
        <v>2992</v>
      </c>
      <c r="E2391" s="428">
        <v>19000</v>
      </c>
      <c r="F2391" s="429">
        <v>45091</v>
      </c>
      <c r="G2391" s="433">
        <v>2023</v>
      </c>
      <c r="H2391" s="432" t="s">
        <v>2930</v>
      </c>
      <c r="I2391" s="426" t="s">
        <v>2931</v>
      </c>
      <c r="J2391" s="426" t="s">
        <v>2931</v>
      </c>
      <c r="K2391" s="426" t="s">
        <v>2932</v>
      </c>
    </row>
    <row r="2392" spans="1:11" ht="15" x14ac:dyDescent="0.2">
      <c r="A2392" s="1">
        <v>20230176</v>
      </c>
      <c r="B2392" s="426" t="s">
        <v>2026</v>
      </c>
      <c r="C2392" s="427" t="s">
        <v>2027</v>
      </c>
      <c r="D2392" s="427" t="s">
        <v>2028</v>
      </c>
      <c r="E2392" s="428">
        <v>230000</v>
      </c>
      <c r="F2392" s="429">
        <v>45084</v>
      </c>
      <c r="G2392" s="433">
        <v>2023</v>
      </c>
      <c r="H2392" s="432" t="s">
        <v>2982</v>
      </c>
      <c r="I2392" s="426" t="s">
        <v>2983</v>
      </c>
      <c r="J2392" s="426" t="s">
        <v>2983</v>
      </c>
      <c r="K2392" s="426" t="s">
        <v>2150</v>
      </c>
    </row>
    <row r="2393" spans="1:11" ht="30" x14ac:dyDescent="0.2">
      <c r="A2393" s="1">
        <v>20230177</v>
      </c>
      <c r="B2393" s="426" t="s">
        <v>2966</v>
      </c>
      <c r="C2393" s="427" t="s">
        <v>2967</v>
      </c>
      <c r="D2393" s="427" t="s">
        <v>2968</v>
      </c>
      <c r="E2393" s="428">
        <v>150000</v>
      </c>
      <c r="F2393" s="429">
        <v>45075</v>
      </c>
      <c r="G2393" s="433">
        <v>2023</v>
      </c>
      <c r="H2393" s="432" t="s">
        <v>2969</v>
      </c>
      <c r="I2393" s="426" t="s">
        <v>2970</v>
      </c>
      <c r="J2393" s="426" t="s">
        <v>2970</v>
      </c>
      <c r="K2393" s="426" t="s">
        <v>2328</v>
      </c>
    </row>
    <row r="2394" spans="1:11" ht="30" x14ac:dyDescent="0.2">
      <c r="A2394" s="1">
        <v>20230178</v>
      </c>
      <c r="B2394" s="426" t="s">
        <v>488</v>
      </c>
      <c r="C2394" s="427">
        <v>625088320085</v>
      </c>
      <c r="D2394" s="427" t="s">
        <v>489</v>
      </c>
      <c r="E2394" s="428">
        <v>374487.5</v>
      </c>
      <c r="F2394" s="429">
        <v>45055</v>
      </c>
      <c r="G2394" s="433">
        <v>2023</v>
      </c>
      <c r="H2394" s="432" t="s">
        <v>2949</v>
      </c>
      <c r="I2394" s="426" t="s">
        <v>2950</v>
      </c>
      <c r="J2394" s="426" t="s">
        <v>2950</v>
      </c>
      <c r="K2394" s="426" t="s">
        <v>18</v>
      </c>
    </row>
    <row r="2395" spans="1:11" ht="15" x14ac:dyDescent="0.2">
      <c r="A2395" s="1">
        <v>20230179</v>
      </c>
      <c r="B2395" s="426" t="s">
        <v>937</v>
      </c>
      <c r="C2395" s="427" t="s">
        <v>1652</v>
      </c>
      <c r="D2395" s="427" t="s">
        <v>942</v>
      </c>
      <c r="E2395" s="428">
        <v>4500</v>
      </c>
      <c r="F2395" s="429">
        <v>45089</v>
      </c>
      <c r="G2395" s="433">
        <v>2023</v>
      </c>
      <c r="H2395" s="432" t="s">
        <v>2984</v>
      </c>
      <c r="I2395" s="426" t="s">
        <v>2985</v>
      </c>
      <c r="J2395" s="426" t="s">
        <v>2985</v>
      </c>
      <c r="K2395" s="426" t="s">
        <v>1131</v>
      </c>
    </row>
    <row r="2396" spans="1:11" ht="15" x14ac:dyDescent="0.2">
      <c r="A2396" s="1">
        <v>20230180</v>
      </c>
      <c r="B2396" s="426" t="s">
        <v>907</v>
      </c>
      <c r="C2396" s="427">
        <v>4792528242650</v>
      </c>
      <c r="D2396" s="427" t="s">
        <v>916</v>
      </c>
      <c r="E2396" s="428">
        <v>5000</v>
      </c>
      <c r="F2396" s="429">
        <v>45089</v>
      </c>
      <c r="G2396" s="433">
        <v>2023</v>
      </c>
      <c r="H2396" s="432" t="s">
        <v>2984</v>
      </c>
      <c r="I2396" s="426" t="s">
        <v>2985</v>
      </c>
      <c r="J2396" s="426" t="s">
        <v>2985</v>
      </c>
      <c r="K2396" s="426" t="s">
        <v>1131</v>
      </c>
    </row>
    <row r="2397" spans="1:11" ht="15" x14ac:dyDescent="0.2">
      <c r="A2397" s="1">
        <v>20230181</v>
      </c>
      <c r="B2397" s="426" t="s">
        <v>937</v>
      </c>
      <c r="C2397" s="427" t="s">
        <v>2073</v>
      </c>
      <c r="D2397" s="427" t="s">
        <v>943</v>
      </c>
      <c r="E2397" s="428">
        <v>8900</v>
      </c>
      <c r="F2397" s="429">
        <v>45090</v>
      </c>
      <c r="G2397" s="433">
        <v>2023</v>
      </c>
      <c r="H2397" s="432" t="s">
        <v>2984</v>
      </c>
      <c r="I2397" s="426" t="s">
        <v>2985</v>
      </c>
      <c r="J2397" s="426" t="s">
        <v>2985</v>
      </c>
      <c r="K2397" s="426" t="s">
        <v>1131</v>
      </c>
    </row>
    <row r="2398" spans="1:11" ht="15" x14ac:dyDescent="0.2">
      <c r="A2398" s="1">
        <v>20230182</v>
      </c>
      <c r="B2398" s="426" t="s">
        <v>907</v>
      </c>
      <c r="C2398" s="427">
        <v>5252528242517</v>
      </c>
      <c r="D2398" s="427" t="s">
        <v>932</v>
      </c>
      <c r="E2398" s="428">
        <v>9900</v>
      </c>
      <c r="F2398" s="429">
        <v>45090</v>
      </c>
      <c r="G2398" s="433">
        <v>2023</v>
      </c>
      <c r="H2398" s="432" t="s">
        <v>2984</v>
      </c>
      <c r="I2398" s="426" t="s">
        <v>2985</v>
      </c>
      <c r="J2398" s="426" t="s">
        <v>2985</v>
      </c>
      <c r="K2398" s="426" t="s">
        <v>1131</v>
      </c>
    </row>
    <row r="2399" spans="1:11" ht="15" x14ac:dyDescent="0.2">
      <c r="A2399" s="1">
        <v>20230183</v>
      </c>
      <c r="B2399" s="426" t="s">
        <v>907</v>
      </c>
      <c r="C2399" s="427">
        <v>6252528241364</v>
      </c>
      <c r="D2399" s="427" t="s">
        <v>911</v>
      </c>
      <c r="E2399" s="428">
        <v>6200</v>
      </c>
      <c r="F2399" s="429">
        <v>45084</v>
      </c>
      <c r="G2399" s="433">
        <v>2023</v>
      </c>
      <c r="H2399" s="432" t="s">
        <v>2984</v>
      </c>
      <c r="I2399" s="426" t="s">
        <v>2985</v>
      </c>
      <c r="J2399" s="426" t="s">
        <v>2985</v>
      </c>
      <c r="K2399" s="426" t="s">
        <v>1131</v>
      </c>
    </row>
    <row r="2400" spans="1:11" ht="15" x14ac:dyDescent="0.2">
      <c r="A2400" s="1">
        <v>20230184</v>
      </c>
      <c r="B2400" s="426" t="s">
        <v>907</v>
      </c>
      <c r="C2400" s="427">
        <v>6372528242318</v>
      </c>
      <c r="D2400" s="427" t="s">
        <v>914</v>
      </c>
      <c r="E2400" s="428">
        <v>6200</v>
      </c>
      <c r="F2400" s="429">
        <v>45084</v>
      </c>
      <c r="G2400" s="433">
        <v>2023</v>
      </c>
      <c r="H2400" s="432" t="s">
        <v>2984</v>
      </c>
      <c r="I2400" s="426" t="s">
        <v>2985</v>
      </c>
      <c r="J2400" s="426" t="s">
        <v>2985</v>
      </c>
      <c r="K2400" s="426" t="s">
        <v>1131</v>
      </c>
    </row>
    <row r="2401" spans="1:11" ht="15" x14ac:dyDescent="0.2">
      <c r="A2401" s="1">
        <v>20230185</v>
      </c>
      <c r="B2401" s="426" t="s">
        <v>907</v>
      </c>
      <c r="C2401" s="427">
        <v>6932528244484</v>
      </c>
      <c r="D2401" s="427" t="s">
        <v>933</v>
      </c>
      <c r="E2401" s="428">
        <v>8000</v>
      </c>
      <c r="F2401" s="429">
        <v>45084</v>
      </c>
      <c r="G2401" s="433">
        <v>2023</v>
      </c>
      <c r="H2401" s="432" t="s">
        <v>2984</v>
      </c>
      <c r="I2401" s="426" t="s">
        <v>2985</v>
      </c>
      <c r="J2401" s="426" t="s">
        <v>2985</v>
      </c>
      <c r="K2401" s="426" t="s">
        <v>1131</v>
      </c>
    </row>
    <row r="2402" spans="1:11" ht="15" x14ac:dyDescent="0.2">
      <c r="A2402" s="1">
        <v>20230186</v>
      </c>
      <c r="B2402" s="426" t="s">
        <v>937</v>
      </c>
      <c r="C2402" s="427" t="s">
        <v>2074</v>
      </c>
      <c r="D2402" s="427" t="s">
        <v>944</v>
      </c>
      <c r="E2402" s="428">
        <v>2700</v>
      </c>
      <c r="F2402" s="429">
        <v>45090</v>
      </c>
      <c r="G2402" s="433">
        <v>2023</v>
      </c>
      <c r="H2402" s="432" t="s">
        <v>2984</v>
      </c>
      <c r="I2402" s="426" t="s">
        <v>2985</v>
      </c>
      <c r="J2402" s="426" t="s">
        <v>2985</v>
      </c>
      <c r="K2402" s="426" t="s">
        <v>1131</v>
      </c>
    </row>
    <row r="2403" spans="1:11" ht="15" x14ac:dyDescent="0.2">
      <c r="A2403" s="1">
        <v>20230187</v>
      </c>
      <c r="B2403" s="426" t="s">
        <v>907</v>
      </c>
      <c r="C2403" s="427">
        <v>7072528240121</v>
      </c>
      <c r="D2403" s="427" t="s">
        <v>1128</v>
      </c>
      <c r="E2403" s="428">
        <v>7800</v>
      </c>
      <c r="F2403" s="429">
        <v>45090</v>
      </c>
      <c r="G2403" s="433">
        <v>2023</v>
      </c>
      <c r="H2403" s="432" t="s">
        <v>2984</v>
      </c>
      <c r="I2403" s="426" t="s">
        <v>2985</v>
      </c>
      <c r="J2403" s="426" t="s">
        <v>2985</v>
      </c>
      <c r="K2403" s="426" t="s">
        <v>1131</v>
      </c>
    </row>
    <row r="2404" spans="1:11" ht="15" x14ac:dyDescent="0.2">
      <c r="A2404" s="1">
        <v>20230188</v>
      </c>
      <c r="B2404" s="426" t="s">
        <v>907</v>
      </c>
      <c r="C2404" s="427">
        <v>2232528243066</v>
      </c>
      <c r="D2404" s="427" t="s">
        <v>909</v>
      </c>
      <c r="E2404" s="428">
        <v>5200</v>
      </c>
      <c r="F2404" s="429">
        <v>45090</v>
      </c>
      <c r="G2404" s="433">
        <v>2023</v>
      </c>
      <c r="H2404" s="432" t="s">
        <v>2984</v>
      </c>
      <c r="I2404" s="426" t="s">
        <v>2985</v>
      </c>
      <c r="J2404" s="426" t="s">
        <v>2985</v>
      </c>
      <c r="K2404" s="426" t="s">
        <v>1131</v>
      </c>
    </row>
    <row r="2405" spans="1:11" ht="15" x14ac:dyDescent="0.2">
      <c r="A2405" s="1">
        <v>20230190</v>
      </c>
      <c r="B2405" s="426" t="s">
        <v>937</v>
      </c>
      <c r="C2405" s="427" t="s">
        <v>1654</v>
      </c>
      <c r="D2405" s="427" t="s">
        <v>946</v>
      </c>
      <c r="E2405" s="428">
        <v>3000</v>
      </c>
      <c r="F2405" s="429">
        <v>45089</v>
      </c>
      <c r="G2405" s="433">
        <v>2023</v>
      </c>
      <c r="H2405" s="432" t="s">
        <v>2984</v>
      </c>
      <c r="I2405" s="426" t="s">
        <v>2985</v>
      </c>
      <c r="J2405" s="426" t="s">
        <v>2985</v>
      </c>
      <c r="K2405" s="426" t="s">
        <v>1131</v>
      </c>
    </row>
    <row r="2406" spans="1:11" ht="15" x14ac:dyDescent="0.2">
      <c r="A2406" s="1">
        <v>20230191</v>
      </c>
      <c r="B2406" s="426" t="s">
        <v>937</v>
      </c>
      <c r="C2406" s="427" t="s">
        <v>2075</v>
      </c>
      <c r="D2406" s="427" t="s">
        <v>947</v>
      </c>
      <c r="E2406" s="428">
        <v>7000</v>
      </c>
      <c r="F2406" s="429">
        <v>45084</v>
      </c>
      <c r="G2406" s="433">
        <v>2023</v>
      </c>
      <c r="H2406" s="432" t="s">
        <v>2984</v>
      </c>
      <c r="I2406" s="426" t="s">
        <v>2985</v>
      </c>
      <c r="J2406" s="426" t="s">
        <v>2985</v>
      </c>
      <c r="K2406" s="426" t="s">
        <v>1131</v>
      </c>
    </row>
    <row r="2407" spans="1:11" ht="15" x14ac:dyDescent="0.2">
      <c r="A2407" s="1">
        <v>20230192</v>
      </c>
      <c r="B2407" s="426" t="s">
        <v>907</v>
      </c>
      <c r="C2407" s="427">
        <v>5182528243426</v>
      </c>
      <c r="D2407" s="427" t="s">
        <v>934</v>
      </c>
      <c r="E2407" s="428">
        <v>7300</v>
      </c>
      <c r="F2407" s="429">
        <v>45089</v>
      </c>
      <c r="G2407" s="433">
        <v>2023</v>
      </c>
      <c r="H2407" s="432" t="s">
        <v>2984</v>
      </c>
      <c r="I2407" s="426" t="s">
        <v>2985</v>
      </c>
      <c r="J2407" s="426" t="s">
        <v>2985</v>
      </c>
      <c r="K2407" s="426" t="s">
        <v>1131</v>
      </c>
    </row>
    <row r="2408" spans="1:11" ht="15" x14ac:dyDescent="0.2">
      <c r="A2408" s="1">
        <v>20230193</v>
      </c>
      <c r="B2408" s="426" t="s">
        <v>907</v>
      </c>
      <c r="C2408" s="427">
        <v>3822528243526</v>
      </c>
      <c r="D2408" s="427" t="s">
        <v>935</v>
      </c>
      <c r="E2408" s="428">
        <v>6600</v>
      </c>
      <c r="F2408" s="429">
        <v>45089</v>
      </c>
      <c r="G2408" s="433">
        <v>2023</v>
      </c>
      <c r="H2408" s="432" t="s">
        <v>2984</v>
      </c>
      <c r="I2408" s="426" t="s">
        <v>2985</v>
      </c>
      <c r="J2408" s="426" t="s">
        <v>2985</v>
      </c>
      <c r="K2408" s="426" t="s">
        <v>1131</v>
      </c>
    </row>
    <row r="2409" spans="1:11" ht="15" x14ac:dyDescent="0.2">
      <c r="A2409" s="1">
        <v>20230194</v>
      </c>
      <c r="B2409" s="426" t="s">
        <v>937</v>
      </c>
      <c r="C2409" s="427" t="s">
        <v>1808</v>
      </c>
      <c r="D2409" s="427" t="s">
        <v>948</v>
      </c>
      <c r="E2409" s="428">
        <v>2400</v>
      </c>
      <c r="F2409" s="429">
        <v>45089</v>
      </c>
      <c r="G2409" s="433">
        <v>2023</v>
      </c>
      <c r="H2409" s="432" t="s">
        <v>2984</v>
      </c>
      <c r="I2409" s="426" t="s">
        <v>2985</v>
      </c>
      <c r="J2409" s="426" t="s">
        <v>2985</v>
      </c>
      <c r="K2409" s="426" t="s">
        <v>1131</v>
      </c>
    </row>
    <row r="2410" spans="1:11" ht="15" x14ac:dyDescent="0.2">
      <c r="A2410" s="1">
        <v>20230195</v>
      </c>
      <c r="B2410" s="426" t="s">
        <v>937</v>
      </c>
      <c r="C2410" s="427" t="s">
        <v>1807</v>
      </c>
      <c r="D2410" s="427" t="s">
        <v>949</v>
      </c>
      <c r="E2410" s="428">
        <v>4200</v>
      </c>
      <c r="F2410" s="429">
        <v>45084</v>
      </c>
      <c r="G2410" s="433">
        <v>2023</v>
      </c>
      <c r="H2410" s="432" t="s">
        <v>2984</v>
      </c>
      <c r="I2410" s="426" t="s">
        <v>2985</v>
      </c>
      <c r="J2410" s="426" t="s">
        <v>2985</v>
      </c>
      <c r="K2410" s="426" t="s">
        <v>1131</v>
      </c>
    </row>
    <row r="2411" spans="1:11" ht="15" x14ac:dyDescent="0.2">
      <c r="A2411" s="1">
        <v>20230196</v>
      </c>
      <c r="B2411" s="426" t="s">
        <v>937</v>
      </c>
      <c r="C2411" s="427" t="s">
        <v>1809</v>
      </c>
      <c r="D2411" s="427" t="s">
        <v>950</v>
      </c>
      <c r="E2411" s="428">
        <v>4900</v>
      </c>
      <c r="F2411" s="429">
        <v>45089</v>
      </c>
      <c r="G2411" s="433">
        <v>2023</v>
      </c>
      <c r="H2411" s="432" t="s">
        <v>2984</v>
      </c>
      <c r="I2411" s="426" t="s">
        <v>2985</v>
      </c>
      <c r="J2411" s="426" t="s">
        <v>2985</v>
      </c>
      <c r="K2411" s="426" t="s">
        <v>1131</v>
      </c>
    </row>
    <row r="2412" spans="1:11" ht="15" x14ac:dyDescent="0.2">
      <c r="A2412" s="1">
        <v>20230197</v>
      </c>
      <c r="B2412" s="426" t="s">
        <v>907</v>
      </c>
      <c r="C2412" s="427">
        <v>2872528244240</v>
      </c>
      <c r="D2412" s="427" t="s">
        <v>917</v>
      </c>
      <c r="E2412" s="428">
        <v>8500</v>
      </c>
      <c r="F2412" s="429">
        <v>45084</v>
      </c>
      <c r="G2412" s="433">
        <v>2023</v>
      </c>
      <c r="H2412" s="432" t="s">
        <v>2984</v>
      </c>
      <c r="I2412" s="426" t="s">
        <v>2985</v>
      </c>
      <c r="J2412" s="426" t="s">
        <v>2985</v>
      </c>
      <c r="K2412" s="426" t="s">
        <v>1131</v>
      </c>
    </row>
    <row r="2413" spans="1:11" ht="15" x14ac:dyDescent="0.2">
      <c r="A2413" s="1">
        <v>20230198</v>
      </c>
      <c r="B2413" s="426" t="s">
        <v>937</v>
      </c>
      <c r="C2413" s="427" t="s">
        <v>1655</v>
      </c>
      <c r="D2413" s="427" t="s">
        <v>951</v>
      </c>
      <c r="E2413" s="428">
        <v>3900</v>
      </c>
      <c r="F2413" s="429">
        <v>45090</v>
      </c>
      <c r="G2413" s="433">
        <v>2023</v>
      </c>
      <c r="H2413" s="432" t="s">
        <v>2984</v>
      </c>
      <c r="I2413" s="426" t="s">
        <v>2985</v>
      </c>
      <c r="J2413" s="426" t="s">
        <v>2985</v>
      </c>
      <c r="K2413" s="426" t="s">
        <v>1131</v>
      </c>
    </row>
    <row r="2414" spans="1:11" ht="15" x14ac:dyDescent="0.2">
      <c r="A2414" s="1">
        <v>20230199</v>
      </c>
      <c r="B2414" s="426" t="s">
        <v>937</v>
      </c>
      <c r="C2414" s="427">
        <v>3672528245344</v>
      </c>
      <c r="D2414" s="427" t="s">
        <v>952</v>
      </c>
      <c r="E2414" s="428">
        <v>2800</v>
      </c>
      <c r="F2414" s="429">
        <v>45090</v>
      </c>
      <c r="G2414" s="433">
        <v>2023</v>
      </c>
      <c r="H2414" s="432" t="s">
        <v>2984</v>
      </c>
      <c r="I2414" s="426" t="s">
        <v>2985</v>
      </c>
      <c r="J2414" s="426" t="s">
        <v>2985</v>
      </c>
      <c r="K2414" s="426" t="s">
        <v>1131</v>
      </c>
    </row>
    <row r="2415" spans="1:11" ht="15" x14ac:dyDescent="0.2">
      <c r="A2415" s="1">
        <v>20230200</v>
      </c>
      <c r="B2415" s="426" t="s">
        <v>907</v>
      </c>
      <c r="C2415" s="427">
        <v>1552528244566</v>
      </c>
      <c r="D2415" s="427" t="s">
        <v>910</v>
      </c>
      <c r="E2415" s="428">
        <v>5400</v>
      </c>
      <c r="F2415" s="429">
        <v>45084</v>
      </c>
      <c r="G2415" s="433">
        <v>2023</v>
      </c>
      <c r="H2415" s="432" t="s">
        <v>2984</v>
      </c>
      <c r="I2415" s="426" t="s">
        <v>2985</v>
      </c>
      <c r="J2415" s="426" t="s">
        <v>2985</v>
      </c>
      <c r="K2415" s="426" t="s">
        <v>1131</v>
      </c>
    </row>
    <row r="2416" spans="1:11" ht="15" x14ac:dyDescent="0.2">
      <c r="A2416" s="1">
        <v>20230201</v>
      </c>
      <c r="B2416" s="426" t="s">
        <v>937</v>
      </c>
      <c r="C2416" s="427" t="s">
        <v>1656</v>
      </c>
      <c r="D2416" s="427" t="s">
        <v>953</v>
      </c>
      <c r="E2416" s="428">
        <v>3400</v>
      </c>
      <c r="F2416" s="429">
        <v>45084</v>
      </c>
      <c r="G2416" s="433">
        <v>2023</v>
      </c>
      <c r="H2416" s="432" t="s">
        <v>2984</v>
      </c>
      <c r="I2416" s="426" t="s">
        <v>2985</v>
      </c>
      <c r="J2416" s="426" t="s">
        <v>2985</v>
      </c>
      <c r="K2416" s="426" t="s">
        <v>1131</v>
      </c>
    </row>
    <row r="2417" spans="1:11" ht="15" x14ac:dyDescent="0.2">
      <c r="A2417" s="1">
        <v>20230202</v>
      </c>
      <c r="B2417" s="426" t="s">
        <v>937</v>
      </c>
      <c r="C2417" s="427" t="s">
        <v>1810</v>
      </c>
      <c r="D2417" s="427" t="s">
        <v>954</v>
      </c>
      <c r="E2417" s="428">
        <v>6400</v>
      </c>
      <c r="F2417" s="429">
        <v>45084</v>
      </c>
      <c r="G2417" s="433">
        <v>2023</v>
      </c>
      <c r="H2417" s="432" t="s">
        <v>2984</v>
      </c>
      <c r="I2417" s="426" t="s">
        <v>2985</v>
      </c>
      <c r="J2417" s="426" t="s">
        <v>2985</v>
      </c>
      <c r="K2417" s="426" t="s">
        <v>1131</v>
      </c>
    </row>
    <row r="2418" spans="1:11" ht="15" x14ac:dyDescent="0.2">
      <c r="A2418" s="1">
        <v>20230203</v>
      </c>
      <c r="B2418" s="426" t="s">
        <v>937</v>
      </c>
      <c r="C2418" s="427" t="s">
        <v>2076</v>
      </c>
      <c r="D2418" s="427" t="s">
        <v>955</v>
      </c>
      <c r="E2418" s="428">
        <v>6600</v>
      </c>
      <c r="F2418" s="429">
        <v>45089</v>
      </c>
      <c r="G2418" s="433">
        <v>2023</v>
      </c>
      <c r="H2418" s="432" t="s">
        <v>2984</v>
      </c>
      <c r="I2418" s="426" t="s">
        <v>2985</v>
      </c>
      <c r="J2418" s="426" t="s">
        <v>2985</v>
      </c>
      <c r="K2418" s="426" t="s">
        <v>1131</v>
      </c>
    </row>
    <row r="2419" spans="1:11" ht="15" x14ac:dyDescent="0.2">
      <c r="A2419" s="1">
        <v>20230204</v>
      </c>
      <c r="B2419" s="426" t="s">
        <v>937</v>
      </c>
      <c r="C2419" s="427" t="s">
        <v>1657</v>
      </c>
      <c r="D2419" s="427" t="s">
        <v>956</v>
      </c>
      <c r="E2419" s="428">
        <v>5000</v>
      </c>
      <c r="F2419" s="429">
        <v>45084</v>
      </c>
      <c r="G2419" s="433">
        <v>2023</v>
      </c>
      <c r="H2419" s="432" t="s">
        <v>2984</v>
      </c>
      <c r="I2419" s="426" t="s">
        <v>2985</v>
      </c>
      <c r="J2419" s="426" t="s">
        <v>2985</v>
      </c>
      <c r="K2419" s="426" t="s">
        <v>1131</v>
      </c>
    </row>
    <row r="2420" spans="1:11" ht="15" x14ac:dyDescent="0.2">
      <c r="A2420" s="1">
        <v>20230205</v>
      </c>
      <c r="B2420" s="426" t="s">
        <v>937</v>
      </c>
      <c r="C2420" s="427" t="s">
        <v>1658</v>
      </c>
      <c r="D2420" s="427" t="s">
        <v>957</v>
      </c>
      <c r="E2420" s="428">
        <v>2800</v>
      </c>
      <c r="F2420" s="429">
        <v>45084</v>
      </c>
      <c r="G2420" s="433">
        <v>2023</v>
      </c>
      <c r="H2420" s="432" t="s">
        <v>2984</v>
      </c>
      <c r="I2420" s="426" t="s">
        <v>2985</v>
      </c>
      <c r="J2420" s="426" t="s">
        <v>2985</v>
      </c>
      <c r="K2420" s="426" t="s">
        <v>1131</v>
      </c>
    </row>
    <row r="2421" spans="1:11" ht="15" x14ac:dyDescent="0.2">
      <c r="A2421" s="1">
        <v>20230206</v>
      </c>
      <c r="B2421" s="426" t="s">
        <v>937</v>
      </c>
      <c r="C2421" s="427" t="s">
        <v>1659</v>
      </c>
      <c r="D2421" s="427" t="s">
        <v>958</v>
      </c>
      <c r="E2421" s="428">
        <v>3700</v>
      </c>
      <c r="F2421" s="429">
        <v>45089</v>
      </c>
      <c r="G2421" s="433">
        <v>2023</v>
      </c>
      <c r="H2421" s="432" t="s">
        <v>2984</v>
      </c>
      <c r="I2421" s="426" t="s">
        <v>2985</v>
      </c>
      <c r="J2421" s="426" t="s">
        <v>2985</v>
      </c>
      <c r="K2421" s="426" t="s">
        <v>1131</v>
      </c>
    </row>
    <row r="2422" spans="1:11" ht="15" x14ac:dyDescent="0.2">
      <c r="A2422" s="1">
        <v>20230207</v>
      </c>
      <c r="B2422" s="426" t="s">
        <v>937</v>
      </c>
      <c r="C2422" s="427" t="s">
        <v>2077</v>
      </c>
      <c r="D2422" s="427" t="s">
        <v>959</v>
      </c>
      <c r="E2422" s="428">
        <v>4500</v>
      </c>
      <c r="F2422" s="429">
        <v>45084</v>
      </c>
      <c r="G2422" s="433">
        <v>2023</v>
      </c>
      <c r="H2422" s="432" t="s">
        <v>2984</v>
      </c>
      <c r="I2422" s="426" t="s">
        <v>2985</v>
      </c>
      <c r="J2422" s="426" t="s">
        <v>2985</v>
      </c>
      <c r="K2422" s="426" t="s">
        <v>1131</v>
      </c>
    </row>
    <row r="2423" spans="1:11" ht="15" x14ac:dyDescent="0.2">
      <c r="A2423" s="1">
        <v>20230208</v>
      </c>
      <c r="B2423" s="426" t="s">
        <v>937</v>
      </c>
      <c r="C2423" s="427" t="s">
        <v>1660</v>
      </c>
      <c r="D2423" s="427" t="s">
        <v>960</v>
      </c>
      <c r="E2423" s="428">
        <v>6400</v>
      </c>
      <c r="F2423" s="429">
        <v>45084</v>
      </c>
      <c r="G2423" s="433">
        <v>2023</v>
      </c>
      <c r="H2423" s="432" t="s">
        <v>2984</v>
      </c>
      <c r="I2423" s="426" t="s">
        <v>2985</v>
      </c>
      <c r="J2423" s="426" t="s">
        <v>2985</v>
      </c>
      <c r="K2423" s="426" t="s">
        <v>1131</v>
      </c>
    </row>
    <row r="2424" spans="1:11" ht="15" x14ac:dyDescent="0.2">
      <c r="A2424" s="1">
        <v>20230209</v>
      </c>
      <c r="B2424" s="426" t="s">
        <v>907</v>
      </c>
      <c r="C2424" s="427">
        <v>6072528245428</v>
      </c>
      <c r="D2424" s="427" t="s">
        <v>936</v>
      </c>
      <c r="E2424" s="428">
        <v>6100</v>
      </c>
      <c r="F2424" s="429">
        <v>45089</v>
      </c>
      <c r="G2424" s="433">
        <v>2023</v>
      </c>
      <c r="H2424" s="432" t="s">
        <v>2984</v>
      </c>
      <c r="I2424" s="426" t="s">
        <v>2985</v>
      </c>
      <c r="J2424" s="426" t="s">
        <v>2985</v>
      </c>
      <c r="K2424" s="426" t="s">
        <v>1131</v>
      </c>
    </row>
    <row r="2425" spans="1:11" ht="15" x14ac:dyDescent="0.2">
      <c r="A2425" s="1">
        <v>20230210</v>
      </c>
      <c r="B2425" s="426" t="s">
        <v>907</v>
      </c>
      <c r="C2425" s="427">
        <v>2362528245580</v>
      </c>
      <c r="D2425" s="427" t="s">
        <v>915</v>
      </c>
      <c r="E2425" s="428">
        <v>6500</v>
      </c>
      <c r="F2425" s="429">
        <v>45089</v>
      </c>
      <c r="G2425" s="433">
        <v>2023</v>
      </c>
      <c r="H2425" s="432" t="s">
        <v>2984</v>
      </c>
      <c r="I2425" s="426" t="s">
        <v>2985</v>
      </c>
      <c r="J2425" s="426" t="s">
        <v>2985</v>
      </c>
      <c r="K2425" s="426" t="s">
        <v>1131</v>
      </c>
    </row>
    <row r="2426" spans="1:11" ht="15" x14ac:dyDescent="0.2">
      <c r="A2426" s="1">
        <v>20230211</v>
      </c>
      <c r="B2426" s="426" t="s">
        <v>937</v>
      </c>
      <c r="C2426" s="427" t="s">
        <v>1661</v>
      </c>
      <c r="D2426" s="427" t="s">
        <v>961</v>
      </c>
      <c r="E2426" s="428">
        <v>4300</v>
      </c>
      <c r="F2426" s="429">
        <v>45089</v>
      </c>
      <c r="G2426" s="433">
        <v>2023</v>
      </c>
      <c r="H2426" s="432" t="s">
        <v>2984</v>
      </c>
      <c r="I2426" s="426" t="s">
        <v>2985</v>
      </c>
      <c r="J2426" s="426" t="s">
        <v>2985</v>
      </c>
      <c r="K2426" s="426" t="s">
        <v>1131</v>
      </c>
    </row>
    <row r="2427" spans="1:11" ht="15" x14ac:dyDescent="0.2">
      <c r="A2427" s="1">
        <v>20230212</v>
      </c>
      <c r="B2427" s="426" t="s">
        <v>937</v>
      </c>
      <c r="C2427" s="427" t="s">
        <v>1662</v>
      </c>
      <c r="D2427" s="427" t="s">
        <v>962</v>
      </c>
      <c r="E2427" s="428">
        <v>6100</v>
      </c>
      <c r="F2427" s="429">
        <v>45084</v>
      </c>
      <c r="G2427" s="433">
        <v>2023</v>
      </c>
      <c r="H2427" s="432" t="s">
        <v>2984</v>
      </c>
      <c r="I2427" s="426" t="s">
        <v>2985</v>
      </c>
      <c r="J2427" s="426" t="s">
        <v>2985</v>
      </c>
      <c r="K2427" s="426" t="s">
        <v>1131</v>
      </c>
    </row>
    <row r="2428" spans="1:11" ht="15" x14ac:dyDescent="0.2">
      <c r="A2428" s="1">
        <v>20230213</v>
      </c>
      <c r="B2428" s="426" t="s">
        <v>937</v>
      </c>
      <c r="C2428" s="427" t="s">
        <v>1663</v>
      </c>
      <c r="D2428" s="427" t="s">
        <v>963</v>
      </c>
      <c r="E2428" s="428">
        <v>6100</v>
      </c>
      <c r="F2428" s="429">
        <v>45089</v>
      </c>
      <c r="G2428" s="433">
        <v>2023</v>
      </c>
      <c r="H2428" s="432" t="s">
        <v>2984</v>
      </c>
      <c r="I2428" s="426" t="s">
        <v>2985</v>
      </c>
      <c r="J2428" s="426" t="s">
        <v>2985</v>
      </c>
      <c r="K2428" s="426" t="s">
        <v>1131</v>
      </c>
    </row>
    <row r="2429" spans="1:11" ht="15" x14ac:dyDescent="0.2">
      <c r="A2429" s="1">
        <v>20230214</v>
      </c>
      <c r="B2429" s="426" t="s">
        <v>937</v>
      </c>
      <c r="C2429" s="427" t="s">
        <v>2078</v>
      </c>
      <c r="D2429" s="427" t="s">
        <v>964</v>
      </c>
      <c r="E2429" s="428">
        <v>3100</v>
      </c>
      <c r="F2429" s="429">
        <v>45090</v>
      </c>
      <c r="G2429" s="433">
        <v>2023</v>
      </c>
      <c r="H2429" s="432" t="s">
        <v>2984</v>
      </c>
      <c r="I2429" s="426" t="s">
        <v>2985</v>
      </c>
      <c r="J2429" s="426" t="s">
        <v>2985</v>
      </c>
      <c r="K2429" s="426" t="s">
        <v>1131</v>
      </c>
    </row>
    <row r="2430" spans="1:11" ht="15" x14ac:dyDescent="0.2">
      <c r="A2430" s="1">
        <v>20230215</v>
      </c>
      <c r="B2430" s="426" t="s">
        <v>937</v>
      </c>
      <c r="C2430" s="427" t="s">
        <v>1811</v>
      </c>
      <c r="D2430" s="427" t="s">
        <v>965</v>
      </c>
      <c r="E2430" s="428">
        <v>3600</v>
      </c>
      <c r="F2430" s="429">
        <v>45089</v>
      </c>
      <c r="G2430" s="433">
        <v>2023</v>
      </c>
      <c r="H2430" s="432" t="s">
        <v>2984</v>
      </c>
      <c r="I2430" s="426" t="s">
        <v>2985</v>
      </c>
      <c r="J2430" s="426" t="s">
        <v>2985</v>
      </c>
      <c r="K2430" s="426" t="s">
        <v>1131</v>
      </c>
    </row>
    <row r="2431" spans="1:11" ht="15" x14ac:dyDescent="0.2">
      <c r="A2431" s="1">
        <v>20230216</v>
      </c>
      <c r="B2431" s="426" t="s">
        <v>937</v>
      </c>
      <c r="C2431" s="427" t="s">
        <v>2079</v>
      </c>
      <c r="D2431" s="427" t="s">
        <v>966</v>
      </c>
      <c r="E2431" s="428">
        <v>3100</v>
      </c>
      <c r="F2431" s="429">
        <v>45089</v>
      </c>
      <c r="G2431" s="433">
        <v>2023</v>
      </c>
      <c r="H2431" s="432" t="s">
        <v>2984</v>
      </c>
      <c r="I2431" s="426" t="s">
        <v>2985</v>
      </c>
      <c r="J2431" s="426" t="s">
        <v>2985</v>
      </c>
      <c r="K2431" s="426" t="s">
        <v>1131</v>
      </c>
    </row>
    <row r="2432" spans="1:11" ht="15" x14ac:dyDescent="0.2">
      <c r="A2432" s="1">
        <v>20230217</v>
      </c>
      <c r="B2432" s="426" t="s">
        <v>937</v>
      </c>
      <c r="C2432" s="427" t="s">
        <v>2080</v>
      </c>
      <c r="D2432" s="427" t="s">
        <v>967</v>
      </c>
      <c r="E2432" s="428">
        <v>2000</v>
      </c>
      <c r="F2432" s="429">
        <v>45084</v>
      </c>
      <c r="G2432" s="433">
        <v>2023</v>
      </c>
      <c r="H2432" s="432" t="s">
        <v>2984</v>
      </c>
      <c r="I2432" s="426" t="s">
        <v>2985</v>
      </c>
      <c r="J2432" s="426" t="s">
        <v>2985</v>
      </c>
      <c r="K2432" s="426" t="s">
        <v>1131</v>
      </c>
    </row>
    <row r="2433" spans="1:11" ht="15" x14ac:dyDescent="0.2">
      <c r="A2433" s="1">
        <v>20230218</v>
      </c>
      <c r="B2433" s="426" t="s">
        <v>937</v>
      </c>
      <c r="C2433" s="427" t="s">
        <v>1664</v>
      </c>
      <c r="D2433" s="427" t="s">
        <v>968</v>
      </c>
      <c r="E2433" s="428">
        <v>4400</v>
      </c>
      <c r="F2433" s="429">
        <v>45090</v>
      </c>
      <c r="G2433" s="433">
        <v>2023</v>
      </c>
      <c r="H2433" s="432" t="s">
        <v>2984</v>
      </c>
      <c r="I2433" s="426" t="s">
        <v>2985</v>
      </c>
      <c r="J2433" s="426" t="s">
        <v>2985</v>
      </c>
      <c r="K2433" s="426" t="s">
        <v>1131</v>
      </c>
    </row>
    <row r="2434" spans="1:11" ht="15" x14ac:dyDescent="0.2">
      <c r="A2434" s="1">
        <v>20230219</v>
      </c>
      <c r="B2434" s="426" t="s">
        <v>937</v>
      </c>
      <c r="C2434" s="427" t="s">
        <v>2081</v>
      </c>
      <c r="D2434" s="427" t="s">
        <v>969</v>
      </c>
      <c r="E2434" s="428">
        <v>2800</v>
      </c>
      <c r="F2434" s="429">
        <v>45090</v>
      </c>
      <c r="G2434" s="433">
        <v>2023</v>
      </c>
      <c r="H2434" s="432" t="s">
        <v>2984</v>
      </c>
      <c r="I2434" s="426" t="s">
        <v>2985</v>
      </c>
      <c r="J2434" s="426" t="s">
        <v>2985</v>
      </c>
      <c r="K2434" s="426" t="s">
        <v>1131</v>
      </c>
    </row>
    <row r="2435" spans="1:11" ht="15" x14ac:dyDescent="0.2">
      <c r="A2435" s="1">
        <v>20230220</v>
      </c>
      <c r="B2435" s="426" t="s">
        <v>937</v>
      </c>
      <c r="C2435" s="427" t="s">
        <v>1665</v>
      </c>
      <c r="D2435" s="427" t="s">
        <v>970</v>
      </c>
      <c r="E2435" s="428">
        <v>3200</v>
      </c>
      <c r="F2435" s="429">
        <v>45089</v>
      </c>
      <c r="G2435" s="433">
        <v>2023</v>
      </c>
      <c r="H2435" s="432" t="s">
        <v>2984</v>
      </c>
      <c r="I2435" s="426" t="s">
        <v>2985</v>
      </c>
      <c r="J2435" s="426" t="s">
        <v>2985</v>
      </c>
      <c r="K2435" s="426" t="s">
        <v>1131</v>
      </c>
    </row>
    <row r="2436" spans="1:11" ht="15" x14ac:dyDescent="0.2">
      <c r="A2436" s="1">
        <v>20230221</v>
      </c>
      <c r="B2436" s="426" t="s">
        <v>937</v>
      </c>
      <c r="C2436" s="427" t="s">
        <v>1812</v>
      </c>
      <c r="D2436" s="427" t="s">
        <v>971</v>
      </c>
      <c r="E2436" s="428">
        <v>3400</v>
      </c>
      <c r="F2436" s="429">
        <v>45084</v>
      </c>
      <c r="G2436" s="433">
        <v>2023</v>
      </c>
      <c r="H2436" s="432" t="s">
        <v>2984</v>
      </c>
      <c r="I2436" s="426" t="s">
        <v>2985</v>
      </c>
      <c r="J2436" s="426" t="s">
        <v>2985</v>
      </c>
      <c r="K2436" s="426" t="s">
        <v>1131</v>
      </c>
    </row>
    <row r="2437" spans="1:11" ht="15" x14ac:dyDescent="0.2">
      <c r="A2437" s="1">
        <v>20230222</v>
      </c>
      <c r="B2437" s="426" t="s">
        <v>937</v>
      </c>
      <c r="C2437" s="427" t="s">
        <v>1666</v>
      </c>
      <c r="D2437" s="427" t="s">
        <v>972</v>
      </c>
      <c r="E2437" s="428">
        <v>2900</v>
      </c>
      <c r="F2437" s="429">
        <v>45090</v>
      </c>
      <c r="G2437" s="433">
        <v>2023</v>
      </c>
      <c r="H2437" s="432" t="s">
        <v>2984</v>
      </c>
      <c r="I2437" s="426" t="s">
        <v>2985</v>
      </c>
      <c r="J2437" s="426" t="s">
        <v>2985</v>
      </c>
      <c r="K2437" s="426" t="s">
        <v>1131</v>
      </c>
    </row>
    <row r="2438" spans="1:11" ht="15" x14ac:dyDescent="0.2">
      <c r="A2438" s="1">
        <v>20230223</v>
      </c>
      <c r="B2438" s="426" t="s">
        <v>937</v>
      </c>
      <c r="C2438" s="427" t="s">
        <v>1667</v>
      </c>
      <c r="D2438" s="427" t="s">
        <v>973</v>
      </c>
      <c r="E2438" s="428">
        <v>2900</v>
      </c>
      <c r="F2438" s="429">
        <v>45089</v>
      </c>
      <c r="G2438" s="433">
        <v>2023</v>
      </c>
      <c r="H2438" s="432" t="s">
        <v>2984</v>
      </c>
      <c r="I2438" s="426" t="s">
        <v>2985</v>
      </c>
      <c r="J2438" s="426" t="s">
        <v>2985</v>
      </c>
      <c r="K2438" s="426" t="s">
        <v>1131</v>
      </c>
    </row>
    <row r="2439" spans="1:11" ht="15" x14ac:dyDescent="0.2">
      <c r="A2439" s="1">
        <v>20230224</v>
      </c>
      <c r="B2439" s="426" t="s">
        <v>937</v>
      </c>
      <c r="C2439" s="427" t="s">
        <v>1668</v>
      </c>
      <c r="D2439" s="427" t="s">
        <v>974</v>
      </c>
      <c r="E2439" s="428">
        <v>3500</v>
      </c>
      <c r="F2439" s="429">
        <v>45090</v>
      </c>
      <c r="G2439" s="433">
        <v>2023</v>
      </c>
      <c r="H2439" s="432" t="s">
        <v>2984</v>
      </c>
      <c r="I2439" s="426" t="s">
        <v>2985</v>
      </c>
      <c r="J2439" s="426" t="s">
        <v>2985</v>
      </c>
      <c r="K2439" s="426" t="s">
        <v>1131</v>
      </c>
    </row>
    <row r="2440" spans="1:11" ht="15" x14ac:dyDescent="0.2">
      <c r="A2440" s="1">
        <v>20230225</v>
      </c>
      <c r="B2440" s="426" t="s">
        <v>937</v>
      </c>
      <c r="C2440" s="427" t="s">
        <v>1669</v>
      </c>
      <c r="D2440" s="427" t="s">
        <v>975</v>
      </c>
      <c r="E2440" s="428">
        <v>3200</v>
      </c>
      <c r="F2440" s="429">
        <v>45090</v>
      </c>
      <c r="G2440" s="433">
        <v>2023</v>
      </c>
      <c r="H2440" s="432" t="s">
        <v>2984</v>
      </c>
      <c r="I2440" s="426" t="s">
        <v>2985</v>
      </c>
      <c r="J2440" s="426" t="s">
        <v>2985</v>
      </c>
      <c r="K2440" s="426" t="s">
        <v>1131</v>
      </c>
    </row>
    <row r="2441" spans="1:11" ht="15" x14ac:dyDescent="0.2">
      <c r="A2441" s="1">
        <v>20230226</v>
      </c>
      <c r="B2441" s="426" t="s">
        <v>937</v>
      </c>
      <c r="C2441" s="427" t="s">
        <v>1670</v>
      </c>
      <c r="D2441" s="427" t="s">
        <v>976</v>
      </c>
      <c r="E2441" s="428">
        <v>4100</v>
      </c>
      <c r="F2441" s="429">
        <v>45090</v>
      </c>
      <c r="G2441" s="433">
        <v>2023</v>
      </c>
      <c r="H2441" s="432" t="s">
        <v>2984</v>
      </c>
      <c r="I2441" s="426" t="s">
        <v>2985</v>
      </c>
      <c r="J2441" s="426" t="s">
        <v>2985</v>
      </c>
      <c r="K2441" s="426" t="s">
        <v>1131</v>
      </c>
    </row>
    <row r="2442" spans="1:11" ht="15" x14ac:dyDescent="0.2">
      <c r="A2442" s="1">
        <v>20230227</v>
      </c>
      <c r="B2442" s="426" t="s">
        <v>937</v>
      </c>
      <c r="C2442" s="427" t="s">
        <v>2082</v>
      </c>
      <c r="D2442" s="427" t="s">
        <v>977</v>
      </c>
      <c r="E2442" s="428">
        <v>2000</v>
      </c>
      <c r="F2442" s="429">
        <v>45090</v>
      </c>
      <c r="G2442" s="433">
        <v>2023</v>
      </c>
      <c r="H2442" s="432" t="s">
        <v>2984</v>
      </c>
      <c r="I2442" s="426" t="s">
        <v>2985</v>
      </c>
      <c r="J2442" s="426" t="s">
        <v>2985</v>
      </c>
      <c r="K2442" s="426" t="s">
        <v>1131</v>
      </c>
    </row>
    <row r="2443" spans="1:11" ht="15" x14ac:dyDescent="0.2">
      <c r="A2443" s="1">
        <v>20230228</v>
      </c>
      <c r="B2443" s="426" t="s">
        <v>937</v>
      </c>
      <c r="C2443" s="427" t="s">
        <v>2083</v>
      </c>
      <c r="D2443" s="427" t="s">
        <v>978</v>
      </c>
      <c r="E2443" s="428">
        <v>4200</v>
      </c>
      <c r="F2443" s="429">
        <v>45090</v>
      </c>
      <c r="G2443" s="433">
        <v>2023</v>
      </c>
      <c r="H2443" s="432" t="s">
        <v>2984</v>
      </c>
      <c r="I2443" s="426" t="s">
        <v>2985</v>
      </c>
      <c r="J2443" s="426" t="s">
        <v>2985</v>
      </c>
      <c r="K2443" s="426" t="s">
        <v>1131</v>
      </c>
    </row>
    <row r="2444" spans="1:11" ht="15" x14ac:dyDescent="0.2">
      <c r="A2444" s="1">
        <v>20230229</v>
      </c>
      <c r="B2444" s="426" t="s">
        <v>937</v>
      </c>
      <c r="C2444" s="427" t="s">
        <v>1813</v>
      </c>
      <c r="D2444" s="427" t="s">
        <v>979</v>
      </c>
      <c r="E2444" s="428">
        <v>3000</v>
      </c>
      <c r="F2444" s="429">
        <v>45090</v>
      </c>
      <c r="G2444" s="433">
        <v>2023</v>
      </c>
      <c r="H2444" s="432" t="s">
        <v>2984</v>
      </c>
      <c r="I2444" s="426" t="s">
        <v>2985</v>
      </c>
      <c r="J2444" s="426" t="s">
        <v>2985</v>
      </c>
      <c r="K2444" s="426" t="s">
        <v>1131</v>
      </c>
    </row>
    <row r="2445" spans="1:11" ht="15" x14ac:dyDescent="0.2">
      <c r="A2445" s="1">
        <v>20230230</v>
      </c>
      <c r="B2445" s="426" t="s">
        <v>937</v>
      </c>
      <c r="C2445" s="427" t="s">
        <v>2084</v>
      </c>
      <c r="D2445" s="427" t="s">
        <v>980</v>
      </c>
      <c r="E2445" s="428">
        <v>3200</v>
      </c>
      <c r="F2445" s="429">
        <v>45090</v>
      </c>
      <c r="G2445" s="433">
        <v>2023</v>
      </c>
      <c r="H2445" s="432" t="s">
        <v>2984</v>
      </c>
      <c r="I2445" s="426" t="s">
        <v>2985</v>
      </c>
      <c r="J2445" s="426" t="s">
        <v>2985</v>
      </c>
      <c r="K2445" s="426" t="s">
        <v>1131</v>
      </c>
    </row>
    <row r="2446" spans="1:11" ht="15" x14ac:dyDescent="0.2">
      <c r="A2446" s="1">
        <v>20230231</v>
      </c>
      <c r="B2446" s="426" t="s">
        <v>937</v>
      </c>
      <c r="C2446" s="427" t="s">
        <v>1671</v>
      </c>
      <c r="D2446" s="427" t="s">
        <v>981</v>
      </c>
      <c r="E2446" s="428">
        <v>2400</v>
      </c>
      <c r="F2446" s="429">
        <v>45089</v>
      </c>
      <c r="G2446" s="433">
        <v>2023</v>
      </c>
      <c r="H2446" s="432" t="s">
        <v>2984</v>
      </c>
      <c r="I2446" s="426" t="s">
        <v>2985</v>
      </c>
      <c r="J2446" s="426" t="s">
        <v>2985</v>
      </c>
      <c r="K2446" s="426" t="s">
        <v>1131</v>
      </c>
    </row>
    <row r="2447" spans="1:11" ht="15" x14ac:dyDescent="0.2">
      <c r="A2447" s="1">
        <v>20230232</v>
      </c>
      <c r="B2447" s="426" t="s">
        <v>937</v>
      </c>
      <c r="C2447" s="427" t="s">
        <v>2085</v>
      </c>
      <c r="D2447" s="427" t="s">
        <v>982</v>
      </c>
      <c r="E2447" s="428">
        <v>3000</v>
      </c>
      <c r="F2447" s="429">
        <v>45090</v>
      </c>
      <c r="G2447" s="433">
        <v>2023</v>
      </c>
      <c r="H2447" s="432" t="s">
        <v>2984</v>
      </c>
      <c r="I2447" s="426" t="s">
        <v>2985</v>
      </c>
      <c r="J2447" s="426" t="s">
        <v>2985</v>
      </c>
      <c r="K2447" s="426" t="s">
        <v>1131</v>
      </c>
    </row>
    <row r="2448" spans="1:11" ht="15" x14ac:dyDescent="0.2">
      <c r="A2448" s="1">
        <v>20230233</v>
      </c>
      <c r="B2448" s="426" t="s">
        <v>937</v>
      </c>
      <c r="C2448" s="427" t="s">
        <v>1814</v>
      </c>
      <c r="D2448" s="427" t="s">
        <v>983</v>
      </c>
      <c r="E2448" s="428">
        <v>3100</v>
      </c>
      <c r="F2448" s="429">
        <v>45084</v>
      </c>
      <c r="G2448" s="433">
        <v>2023</v>
      </c>
      <c r="H2448" s="432" t="s">
        <v>2984</v>
      </c>
      <c r="I2448" s="426" t="s">
        <v>2985</v>
      </c>
      <c r="J2448" s="426" t="s">
        <v>2985</v>
      </c>
      <c r="K2448" s="426" t="s">
        <v>1131</v>
      </c>
    </row>
    <row r="2449" spans="1:11" ht="15" x14ac:dyDescent="0.2">
      <c r="A2449" s="1">
        <v>20230234</v>
      </c>
      <c r="B2449" s="426" t="s">
        <v>937</v>
      </c>
      <c r="C2449" s="427" t="s">
        <v>1672</v>
      </c>
      <c r="D2449" s="427" t="s">
        <v>984</v>
      </c>
      <c r="E2449" s="428">
        <v>3800</v>
      </c>
      <c r="F2449" s="429">
        <v>45089</v>
      </c>
      <c r="G2449" s="433">
        <v>2023</v>
      </c>
      <c r="H2449" s="432" t="s">
        <v>2984</v>
      </c>
      <c r="I2449" s="426" t="s">
        <v>2985</v>
      </c>
      <c r="J2449" s="426" t="s">
        <v>2985</v>
      </c>
      <c r="K2449" s="426" t="s">
        <v>1131</v>
      </c>
    </row>
    <row r="2450" spans="1:11" ht="15" x14ac:dyDescent="0.2">
      <c r="A2450" s="1">
        <v>20230235</v>
      </c>
      <c r="B2450" s="426" t="s">
        <v>937</v>
      </c>
      <c r="C2450" s="427" t="s">
        <v>2107</v>
      </c>
      <c r="D2450" s="427" t="s">
        <v>985</v>
      </c>
      <c r="E2450" s="428">
        <v>3700</v>
      </c>
      <c r="F2450" s="429">
        <v>45089</v>
      </c>
      <c r="G2450" s="433">
        <v>2023</v>
      </c>
      <c r="H2450" s="432" t="s">
        <v>2984</v>
      </c>
      <c r="I2450" s="426" t="s">
        <v>2985</v>
      </c>
      <c r="J2450" s="426" t="s">
        <v>2985</v>
      </c>
      <c r="K2450" s="426" t="s">
        <v>1131</v>
      </c>
    </row>
    <row r="2451" spans="1:11" ht="15" x14ac:dyDescent="0.2">
      <c r="A2451" s="1">
        <v>20230236</v>
      </c>
      <c r="B2451" s="426" t="s">
        <v>937</v>
      </c>
      <c r="C2451" s="427" t="s">
        <v>2086</v>
      </c>
      <c r="D2451" s="427" t="s">
        <v>986</v>
      </c>
      <c r="E2451" s="428">
        <v>3200</v>
      </c>
      <c r="F2451" s="429">
        <v>45089</v>
      </c>
      <c r="G2451" s="433">
        <v>2023</v>
      </c>
      <c r="H2451" s="432" t="s">
        <v>2984</v>
      </c>
      <c r="I2451" s="426" t="s">
        <v>2985</v>
      </c>
      <c r="J2451" s="426" t="s">
        <v>2985</v>
      </c>
      <c r="K2451" s="426" t="s">
        <v>1131</v>
      </c>
    </row>
    <row r="2452" spans="1:11" ht="15" x14ac:dyDescent="0.2">
      <c r="A2452" s="1">
        <v>20230237</v>
      </c>
      <c r="B2452" s="426" t="s">
        <v>937</v>
      </c>
      <c r="C2452" s="427" t="s">
        <v>1673</v>
      </c>
      <c r="D2452" s="427" t="s">
        <v>1132</v>
      </c>
      <c r="E2452" s="428">
        <v>3200</v>
      </c>
      <c r="F2452" s="429">
        <v>45090</v>
      </c>
      <c r="G2452" s="433">
        <v>2023</v>
      </c>
      <c r="H2452" s="432" t="s">
        <v>2984</v>
      </c>
      <c r="I2452" s="426" t="s">
        <v>2985</v>
      </c>
      <c r="J2452" s="426" t="s">
        <v>2985</v>
      </c>
      <c r="K2452" s="426" t="s">
        <v>1131</v>
      </c>
    </row>
    <row r="2453" spans="1:11" ht="15" x14ac:dyDescent="0.2">
      <c r="A2453" s="1">
        <v>20230238</v>
      </c>
      <c r="B2453" s="426" t="s">
        <v>907</v>
      </c>
      <c r="C2453" s="427" t="s">
        <v>2087</v>
      </c>
      <c r="D2453" s="427" t="s">
        <v>1133</v>
      </c>
      <c r="E2453" s="428">
        <v>4400</v>
      </c>
      <c r="F2453" s="429">
        <v>45090</v>
      </c>
      <c r="G2453" s="433">
        <v>2023</v>
      </c>
      <c r="H2453" s="432" t="s">
        <v>2984</v>
      </c>
      <c r="I2453" s="426" t="s">
        <v>2985</v>
      </c>
      <c r="J2453" s="426" t="s">
        <v>2985</v>
      </c>
      <c r="K2453" s="426" t="s">
        <v>1131</v>
      </c>
    </row>
    <row r="2454" spans="1:11" ht="15" x14ac:dyDescent="0.2">
      <c r="A2454" s="1">
        <v>20230239</v>
      </c>
      <c r="B2454" s="426" t="s">
        <v>907</v>
      </c>
      <c r="C2454" s="427" t="s">
        <v>1674</v>
      </c>
      <c r="D2454" s="427" t="s">
        <v>1134</v>
      </c>
      <c r="E2454" s="428">
        <v>2600</v>
      </c>
      <c r="F2454" s="429">
        <v>45090</v>
      </c>
      <c r="G2454" s="433">
        <v>2023</v>
      </c>
      <c r="H2454" s="432" t="s">
        <v>2984</v>
      </c>
      <c r="I2454" s="426" t="s">
        <v>2985</v>
      </c>
      <c r="J2454" s="426" t="s">
        <v>2985</v>
      </c>
      <c r="K2454" s="426" t="s">
        <v>1131</v>
      </c>
    </row>
    <row r="2455" spans="1:11" ht="15" x14ac:dyDescent="0.2">
      <c r="A2455" s="1">
        <v>20230240</v>
      </c>
      <c r="B2455" s="426" t="s">
        <v>907</v>
      </c>
      <c r="C2455" s="427" t="s">
        <v>1675</v>
      </c>
      <c r="D2455" s="427" t="s">
        <v>1136</v>
      </c>
      <c r="E2455" s="428">
        <v>3400</v>
      </c>
      <c r="F2455" s="429">
        <v>45090</v>
      </c>
      <c r="G2455" s="433">
        <v>2023</v>
      </c>
      <c r="H2455" s="432" t="s">
        <v>2984</v>
      </c>
      <c r="I2455" s="426" t="s">
        <v>2985</v>
      </c>
      <c r="J2455" s="426" t="s">
        <v>2985</v>
      </c>
      <c r="K2455" s="426" t="s">
        <v>1131</v>
      </c>
    </row>
    <row r="2456" spans="1:11" ht="15" x14ac:dyDescent="0.2">
      <c r="A2456" s="1">
        <v>20230241</v>
      </c>
      <c r="B2456" s="426" t="s">
        <v>907</v>
      </c>
      <c r="C2456" s="427" t="s">
        <v>2094</v>
      </c>
      <c r="D2456" s="427" t="s">
        <v>1135</v>
      </c>
      <c r="E2456" s="428">
        <v>5800</v>
      </c>
      <c r="F2456" s="429">
        <v>45090</v>
      </c>
      <c r="G2456" s="433">
        <v>2023</v>
      </c>
      <c r="H2456" s="432" t="s">
        <v>2984</v>
      </c>
      <c r="I2456" s="426" t="s">
        <v>2985</v>
      </c>
      <c r="J2456" s="426" t="s">
        <v>2985</v>
      </c>
      <c r="K2456" s="426" t="s">
        <v>1131</v>
      </c>
    </row>
    <row r="2457" spans="1:11" ht="15" x14ac:dyDescent="0.2">
      <c r="A2457" s="1">
        <v>20230242</v>
      </c>
      <c r="B2457" s="426" t="s">
        <v>907</v>
      </c>
      <c r="C2457" s="427">
        <v>2362528249054</v>
      </c>
      <c r="D2457" s="427" t="s">
        <v>1606</v>
      </c>
      <c r="E2457" s="428">
        <v>5900</v>
      </c>
      <c r="F2457" s="429">
        <v>45090</v>
      </c>
      <c r="G2457" s="433">
        <v>2023</v>
      </c>
      <c r="H2457" s="432" t="s">
        <v>2984</v>
      </c>
      <c r="I2457" s="426" t="s">
        <v>2985</v>
      </c>
      <c r="J2457" s="426" t="s">
        <v>2985</v>
      </c>
      <c r="K2457" s="426" t="s">
        <v>1131</v>
      </c>
    </row>
    <row r="2458" spans="1:11" ht="15" x14ac:dyDescent="0.2">
      <c r="A2458" s="1">
        <v>20230243</v>
      </c>
      <c r="B2458" s="426" t="s">
        <v>907</v>
      </c>
      <c r="C2458" s="427" t="s">
        <v>2693</v>
      </c>
      <c r="D2458" s="427" t="s">
        <v>2694</v>
      </c>
      <c r="E2458" s="428">
        <v>3600</v>
      </c>
      <c r="F2458" s="429">
        <v>45084</v>
      </c>
      <c r="G2458" s="433">
        <v>2023</v>
      </c>
      <c r="H2458" s="432" t="s">
        <v>2984</v>
      </c>
      <c r="I2458" s="426" t="s">
        <v>2985</v>
      </c>
      <c r="J2458" s="426" t="s">
        <v>2985</v>
      </c>
      <c r="K2458" s="426" t="s">
        <v>1131</v>
      </c>
    </row>
    <row r="2459" spans="1:11" ht="15" x14ac:dyDescent="0.2">
      <c r="A2459" s="1">
        <v>20230244</v>
      </c>
      <c r="B2459" s="426" t="s">
        <v>907</v>
      </c>
      <c r="C2459" s="427" t="s">
        <v>2695</v>
      </c>
      <c r="D2459" s="427" t="s">
        <v>2696</v>
      </c>
      <c r="E2459" s="428">
        <v>1600</v>
      </c>
      <c r="F2459" s="429">
        <v>45090</v>
      </c>
      <c r="G2459" s="433">
        <v>2023</v>
      </c>
      <c r="H2459" s="432" t="s">
        <v>2984</v>
      </c>
      <c r="I2459" s="426" t="s">
        <v>2985</v>
      </c>
      <c r="J2459" s="426" t="s">
        <v>2985</v>
      </c>
      <c r="K2459" s="426" t="s">
        <v>1131</v>
      </c>
    </row>
    <row r="2460" spans="1:11" ht="15" x14ac:dyDescent="0.2">
      <c r="A2460" s="1">
        <v>20230245</v>
      </c>
      <c r="B2460" s="426" t="s">
        <v>907</v>
      </c>
      <c r="C2460" s="427" t="s">
        <v>2697</v>
      </c>
      <c r="D2460" s="427" t="s">
        <v>2698</v>
      </c>
      <c r="E2460" s="428">
        <v>2800</v>
      </c>
      <c r="F2460" s="429">
        <v>45090</v>
      </c>
      <c r="G2460" s="433">
        <v>2023</v>
      </c>
      <c r="H2460" s="432" t="s">
        <v>2984</v>
      </c>
      <c r="I2460" s="426" t="s">
        <v>2985</v>
      </c>
      <c r="J2460" s="426" t="s">
        <v>2985</v>
      </c>
      <c r="K2460" s="426" t="s">
        <v>1131</v>
      </c>
    </row>
    <row r="2461" spans="1:11" ht="15" x14ac:dyDescent="0.2">
      <c r="A2461" s="1">
        <v>20230246</v>
      </c>
      <c r="B2461" s="426" t="s">
        <v>907</v>
      </c>
      <c r="C2461" s="427" t="s">
        <v>2699</v>
      </c>
      <c r="D2461" s="427" t="s">
        <v>2700</v>
      </c>
      <c r="E2461" s="428">
        <v>8200</v>
      </c>
      <c r="F2461" s="429">
        <v>45090</v>
      </c>
      <c r="G2461" s="433">
        <v>2023</v>
      </c>
      <c r="H2461" s="432" t="s">
        <v>2984</v>
      </c>
      <c r="I2461" s="426" t="s">
        <v>2985</v>
      </c>
      <c r="J2461" s="426" t="s">
        <v>2985</v>
      </c>
      <c r="K2461" s="426" t="s">
        <v>1131</v>
      </c>
    </row>
    <row r="2462" spans="1:11" ht="15" x14ac:dyDescent="0.2">
      <c r="A2462" s="1">
        <v>20230247</v>
      </c>
      <c r="B2462" s="426" t="s">
        <v>668</v>
      </c>
      <c r="C2462" s="427">
        <v>1866180480098</v>
      </c>
      <c r="D2462" s="427" t="s">
        <v>673</v>
      </c>
      <c r="E2462" s="428">
        <v>180000</v>
      </c>
      <c r="F2462" s="429">
        <v>45072</v>
      </c>
      <c r="G2462" s="433">
        <v>2023</v>
      </c>
      <c r="H2462" s="432" t="s">
        <v>2954</v>
      </c>
      <c r="I2462" s="426" t="s">
        <v>1164</v>
      </c>
      <c r="J2462" s="426" t="s">
        <v>1164</v>
      </c>
      <c r="K2462" s="426" t="s">
        <v>492</v>
      </c>
    </row>
    <row r="2463" spans="1:11" ht="15" x14ac:dyDescent="0.2">
      <c r="A2463" s="1">
        <v>20230248</v>
      </c>
      <c r="B2463" s="426" t="s">
        <v>668</v>
      </c>
      <c r="C2463" s="427">
        <v>1866180480330</v>
      </c>
      <c r="D2463" s="427" t="s">
        <v>669</v>
      </c>
      <c r="E2463" s="428">
        <v>26218.560000000001</v>
      </c>
      <c r="F2463" s="429">
        <v>45072</v>
      </c>
      <c r="G2463" s="433">
        <v>2023</v>
      </c>
      <c r="H2463" s="432" t="s">
        <v>2954</v>
      </c>
      <c r="I2463" s="426" t="s">
        <v>1164</v>
      </c>
      <c r="J2463" s="426" t="s">
        <v>1164</v>
      </c>
      <c r="K2463" s="426" t="s">
        <v>492</v>
      </c>
    </row>
    <row r="2464" spans="1:11" ht="15" x14ac:dyDescent="0.2">
      <c r="A2464" s="1">
        <v>20230249</v>
      </c>
      <c r="B2464" s="426" t="s">
        <v>3007</v>
      </c>
      <c r="C2464" s="427">
        <v>45154570065</v>
      </c>
      <c r="D2464" s="427" t="s">
        <v>3008</v>
      </c>
      <c r="E2464" s="428">
        <v>384761.18</v>
      </c>
      <c r="F2464" s="429">
        <v>45091</v>
      </c>
      <c r="G2464" s="433">
        <v>2023</v>
      </c>
      <c r="H2464" s="432" t="s">
        <v>3009</v>
      </c>
      <c r="I2464" s="426" t="s">
        <v>3010</v>
      </c>
      <c r="J2464" s="426" t="s">
        <v>3010</v>
      </c>
      <c r="K2464" s="426" t="s">
        <v>1787</v>
      </c>
    </row>
    <row r="2465" spans="1:11" ht="15" x14ac:dyDescent="0.2">
      <c r="A2465" s="1">
        <v>20230250</v>
      </c>
      <c r="B2465" s="426" t="s">
        <v>937</v>
      </c>
      <c r="C2465" s="427" t="s">
        <v>1653</v>
      </c>
      <c r="D2465" s="427" t="s">
        <v>945</v>
      </c>
      <c r="E2465" s="428">
        <v>6400</v>
      </c>
      <c r="F2465" s="429">
        <v>45090</v>
      </c>
      <c r="G2465" s="433">
        <v>2023</v>
      </c>
      <c r="H2465" s="432" t="s">
        <v>2984</v>
      </c>
      <c r="I2465" s="426" t="s">
        <v>2985</v>
      </c>
      <c r="J2465" s="426" t="s">
        <v>2985</v>
      </c>
      <c r="K2465" s="426" t="s">
        <v>1131</v>
      </c>
    </row>
    <row r="2466" spans="1:11" ht="15" x14ac:dyDescent="0.2">
      <c r="A2466" s="1">
        <v>20230251</v>
      </c>
      <c r="B2466" s="426" t="s">
        <v>2488</v>
      </c>
      <c r="C2466" s="427">
        <v>10812111036</v>
      </c>
      <c r="D2466" s="427" t="s">
        <v>2489</v>
      </c>
      <c r="E2466" s="428">
        <v>271563.13</v>
      </c>
      <c r="F2466" s="429">
        <v>45104</v>
      </c>
      <c r="G2466" s="433">
        <v>2023</v>
      </c>
      <c r="H2466" s="432" t="s">
        <v>3019</v>
      </c>
      <c r="I2466" s="426" t="s">
        <v>3020</v>
      </c>
      <c r="J2466" s="426" t="s">
        <v>3020</v>
      </c>
      <c r="K2466" s="426" t="s">
        <v>3021</v>
      </c>
    </row>
    <row r="2467" spans="1:11" ht="15" x14ac:dyDescent="0.2">
      <c r="A2467" s="1">
        <v>20230252</v>
      </c>
      <c r="B2467" s="426" t="s">
        <v>2979</v>
      </c>
      <c r="C2467" s="427" t="s">
        <v>2980</v>
      </c>
      <c r="D2467" s="427" t="s">
        <v>2981</v>
      </c>
      <c r="E2467" s="428">
        <v>250000</v>
      </c>
      <c r="F2467" s="429">
        <v>45083</v>
      </c>
      <c r="G2467" s="433">
        <v>2023</v>
      </c>
      <c r="H2467" s="432" t="s">
        <v>2908</v>
      </c>
      <c r="I2467" s="426" t="s">
        <v>2909</v>
      </c>
      <c r="J2467" s="426" t="s">
        <v>2909</v>
      </c>
      <c r="K2467" s="426" t="s">
        <v>2910</v>
      </c>
    </row>
    <row r="2468" spans="1:11" ht="15" x14ac:dyDescent="0.2">
      <c r="A2468" s="1">
        <v>20230254</v>
      </c>
      <c r="B2468" s="426" t="s">
        <v>2221</v>
      </c>
      <c r="C2468" s="427" t="s">
        <v>2222</v>
      </c>
      <c r="D2468" s="427" t="s">
        <v>2223</v>
      </c>
      <c r="E2468" s="428">
        <v>230000</v>
      </c>
      <c r="F2468" s="429">
        <v>45113</v>
      </c>
      <c r="G2468" s="433">
        <v>2023</v>
      </c>
      <c r="H2468" s="432" t="s">
        <v>3043</v>
      </c>
      <c r="I2468" s="426" t="s">
        <v>3044</v>
      </c>
      <c r="J2468" s="426" t="s">
        <v>3044</v>
      </c>
      <c r="K2468" s="426" t="s">
        <v>378</v>
      </c>
    </row>
    <row r="2469" spans="1:11" ht="15" x14ac:dyDescent="0.2">
      <c r="A2469" s="1">
        <v>20230255</v>
      </c>
      <c r="B2469" s="426" t="s">
        <v>1972</v>
      </c>
      <c r="C2469" s="427" t="s">
        <v>1973</v>
      </c>
      <c r="D2469" s="427" t="s">
        <v>1974</v>
      </c>
      <c r="E2469" s="428">
        <v>344308.38</v>
      </c>
      <c r="F2469" s="429">
        <v>45092</v>
      </c>
      <c r="G2469" s="433">
        <v>2023</v>
      </c>
      <c r="H2469" s="432" t="s">
        <v>3011</v>
      </c>
      <c r="I2469" s="426" t="s">
        <v>3012</v>
      </c>
      <c r="J2469" s="426" t="s">
        <v>3012</v>
      </c>
      <c r="K2469" s="426" t="s">
        <v>1555</v>
      </c>
    </row>
    <row r="2470" spans="1:11" ht="30" x14ac:dyDescent="0.2">
      <c r="A2470" s="1">
        <v>20230258</v>
      </c>
      <c r="B2470" s="426" t="s">
        <v>2464</v>
      </c>
      <c r="C2470" s="427" t="s">
        <v>2465</v>
      </c>
      <c r="D2470" s="427" t="s">
        <v>2466</v>
      </c>
      <c r="E2470" s="428">
        <v>7400</v>
      </c>
      <c r="F2470" s="429">
        <v>45091</v>
      </c>
      <c r="G2470" s="433">
        <v>2023</v>
      </c>
      <c r="H2470" s="432" t="s">
        <v>2791</v>
      </c>
      <c r="I2470" s="426" t="s">
        <v>2792</v>
      </c>
      <c r="J2470" s="426" t="s">
        <v>2792</v>
      </c>
      <c r="K2470" s="426" t="s">
        <v>1207</v>
      </c>
    </row>
    <row r="2471" spans="1:11" ht="15" x14ac:dyDescent="0.2">
      <c r="A2471" s="1">
        <v>20230259</v>
      </c>
      <c r="B2471" s="426" t="s">
        <v>297</v>
      </c>
      <c r="C2471" s="427" t="s">
        <v>1752</v>
      </c>
      <c r="D2471" s="427" t="s">
        <v>493</v>
      </c>
      <c r="E2471" s="428">
        <v>300000</v>
      </c>
      <c r="F2471" s="429">
        <v>45120</v>
      </c>
      <c r="G2471" s="433">
        <v>2023</v>
      </c>
      <c r="H2471" s="432" t="s">
        <v>3064</v>
      </c>
      <c r="I2471" s="426" t="s">
        <v>3065</v>
      </c>
      <c r="J2471" s="426" t="s">
        <v>3065</v>
      </c>
      <c r="K2471" s="426" t="s">
        <v>1540</v>
      </c>
    </row>
    <row r="2472" spans="1:11" ht="15" x14ac:dyDescent="0.2">
      <c r="A2472" s="1">
        <v>20230260</v>
      </c>
      <c r="B2472" s="426" t="s">
        <v>13</v>
      </c>
      <c r="C2472" s="427">
        <v>5670940070729</v>
      </c>
      <c r="D2472" s="427" t="s">
        <v>53</v>
      </c>
      <c r="E2472" s="428">
        <v>330000</v>
      </c>
      <c r="F2472" s="429">
        <v>45092</v>
      </c>
      <c r="G2472" s="433">
        <v>2023</v>
      </c>
      <c r="H2472" s="432" t="s">
        <v>3017</v>
      </c>
      <c r="I2472" s="426" t="s">
        <v>3018</v>
      </c>
      <c r="J2472" s="426" t="s">
        <v>3018</v>
      </c>
      <c r="K2472" s="426" t="s">
        <v>1576</v>
      </c>
    </row>
    <row r="2473" spans="1:11" ht="30" x14ac:dyDescent="0.2">
      <c r="A2473" s="1">
        <v>20230262</v>
      </c>
      <c r="B2473" s="426" t="s">
        <v>3032</v>
      </c>
      <c r="C2473" s="427">
        <v>620020221486</v>
      </c>
      <c r="D2473" s="427" t="s">
        <v>234</v>
      </c>
      <c r="E2473" s="428">
        <v>235946.51</v>
      </c>
      <c r="F2473" s="429">
        <v>45104</v>
      </c>
      <c r="G2473" s="433">
        <v>2023</v>
      </c>
      <c r="H2473" s="432" t="s">
        <v>3033</v>
      </c>
      <c r="I2473" s="426" t="s">
        <v>3034</v>
      </c>
      <c r="J2473" s="426" t="s">
        <v>3034</v>
      </c>
      <c r="K2473" s="426" t="s">
        <v>343</v>
      </c>
    </row>
    <row r="2474" spans="1:11" ht="30" x14ac:dyDescent="0.2">
      <c r="A2474" s="1">
        <v>20230263</v>
      </c>
      <c r="B2474" s="426" t="s">
        <v>3032</v>
      </c>
      <c r="C2474" s="427">
        <v>3130020220120</v>
      </c>
      <c r="D2474" s="427" t="s">
        <v>1045</v>
      </c>
      <c r="E2474" s="428">
        <v>100000</v>
      </c>
      <c r="F2474" s="429">
        <v>45104</v>
      </c>
      <c r="G2474" s="433">
        <v>2023</v>
      </c>
      <c r="H2474" s="432" t="s">
        <v>3033</v>
      </c>
      <c r="I2474" s="426" t="s">
        <v>3034</v>
      </c>
      <c r="J2474" s="426" t="s">
        <v>3034</v>
      </c>
      <c r="K2474" s="426" t="s">
        <v>343</v>
      </c>
    </row>
    <row r="2475" spans="1:11" ht="15" x14ac:dyDescent="0.2">
      <c r="A2475" s="1" t="s">
        <v>3838</v>
      </c>
      <c r="B2475" s="426" t="s">
        <v>1590</v>
      </c>
      <c r="C2475" s="427">
        <v>4812756180135</v>
      </c>
      <c r="D2475" s="427" t="s">
        <v>1593</v>
      </c>
      <c r="E2475" s="440">
        <v>165254.6</v>
      </c>
      <c r="F2475" s="429">
        <v>45303</v>
      </c>
      <c r="G2475" s="433">
        <v>2024</v>
      </c>
      <c r="H2475" s="432" t="s">
        <v>3078</v>
      </c>
      <c r="I2475" s="426" t="s">
        <v>3079</v>
      </c>
      <c r="J2475" s="426" t="s">
        <v>3079</v>
      </c>
      <c r="K2475" s="426" t="s">
        <v>624</v>
      </c>
    </row>
    <row r="2476" spans="1:11" ht="30" x14ac:dyDescent="0.2">
      <c r="A2476" s="1">
        <v>20230266</v>
      </c>
      <c r="B2476" s="426" t="s">
        <v>3032</v>
      </c>
      <c r="C2476" s="427">
        <v>620020221486</v>
      </c>
      <c r="D2476" s="427" t="s">
        <v>234</v>
      </c>
      <c r="E2476" s="428">
        <v>300000</v>
      </c>
      <c r="F2476" s="429">
        <v>45104</v>
      </c>
      <c r="G2476" s="433">
        <v>2023</v>
      </c>
      <c r="H2476" s="432" t="s">
        <v>3035</v>
      </c>
      <c r="I2476" s="426" t="s">
        <v>3036</v>
      </c>
      <c r="J2476" s="426" t="s">
        <v>3036</v>
      </c>
      <c r="K2476" s="426" t="s">
        <v>2312</v>
      </c>
    </row>
    <row r="2477" spans="1:11" ht="15" x14ac:dyDescent="0.2">
      <c r="A2477" s="1">
        <v>20230267</v>
      </c>
      <c r="B2477" s="426" t="s">
        <v>2221</v>
      </c>
      <c r="C2477" s="427" t="s">
        <v>2222</v>
      </c>
      <c r="D2477" s="427" t="s">
        <v>2223</v>
      </c>
      <c r="E2477" s="428">
        <v>230000</v>
      </c>
      <c r="F2477" s="429">
        <v>45113</v>
      </c>
      <c r="G2477" s="433">
        <v>2023</v>
      </c>
      <c r="H2477" s="432" t="s">
        <v>3024</v>
      </c>
      <c r="I2477" s="426" t="s">
        <v>3025</v>
      </c>
      <c r="J2477" s="426" t="s">
        <v>3025</v>
      </c>
      <c r="K2477" s="426" t="s">
        <v>24</v>
      </c>
    </row>
    <row r="2478" spans="1:11" ht="15" x14ac:dyDescent="0.2">
      <c r="A2478" s="1">
        <v>20230269</v>
      </c>
      <c r="B2478" s="426" t="s">
        <v>13</v>
      </c>
      <c r="C2478" s="427">
        <v>3620940071372</v>
      </c>
      <c r="D2478" s="427" t="s">
        <v>14</v>
      </c>
      <c r="E2478" s="428">
        <v>368183.08</v>
      </c>
      <c r="F2478" s="429">
        <v>45113</v>
      </c>
      <c r="G2478" s="433">
        <v>2023</v>
      </c>
      <c r="H2478" s="432" t="s">
        <v>3055</v>
      </c>
      <c r="I2478" s="426" t="s">
        <v>3056</v>
      </c>
      <c r="J2478" s="426" t="s">
        <v>3056</v>
      </c>
      <c r="K2478" s="426" t="s">
        <v>155</v>
      </c>
    </row>
    <row r="2479" spans="1:11" ht="30" x14ac:dyDescent="0.2">
      <c r="A2479" s="1" t="s">
        <v>3839</v>
      </c>
      <c r="B2479" s="426" t="s">
        <v>2026</v>
      </c>
      <c r="C2479" s="427" t="s">
        <v>2027</v>
      </c>
      <c r="D2479" s="427" t="s">
        <v>2028</v>
      </c>
      <c r="E2479" s="440">
        <v>230000</v>
      </c>
      <c r="F2479" s="429">
        <v>45303</v>
      </c>
      <c r="G2479" s="433">
        <v>2024</v>
      </c>
      <c r="H2479" s="432" t="s">
        <v>3080</v>
      </c>
      <c r="I2479" s="426" t="s">
        <v>3081</v>
      </c>
      <c r="J2479" s="426" t="s">
        <v>3081</v>
      </c>
      <c r="K2479" s="426" t="s">
        <v>2347</v>
      </c>
    </row>
    <row r="2480" spans="1:11" ht="15" x14ac:dyDescent="0.2">
      <c r="A2480" s="1">
        <v>20230272</v>
      </c>
      <c r="B2480" s="426" t="s">
        <v>545</v>
      </c>
      <c r="C2480" s="427" t="s">
        <v>1755</v>
      </c>
      <c r="D2480" s="427" t="s">
        <v>546</v>
      </c>
      <c r="E2480" s="428">
        <v>250000</v>
      </c>
      <c r="F2480" s="429">
        <v>45113</v>
      </c>
      <c r="G2480" s="433">
        <v>2023</v>
      </c>
      <c r="H2480" s="432" t="s">
        <v>3039</v>
      </c>
      <c r="I2480" s="426" t="s">
        <v>3040</v>
      </c>
      <c r="J2480" s="426" t="s">
        <v>3040</v>
      </c>
      <c r="K2480" s="426" t="s">
        <v>593</v>
      </c>
    </row>
    <row r="2481" spans="1:11" ht="15" x14ac:dyDescent="0.2">
      <c r="A2481" s="1" t="s">
        <v>3841</v>
      </c>
      <c r="B2481" s="426" t="s">
        <v>2026</v>
      </c>
      <c r="C2481" s="427" t="s">
        <v>2027</v>
      </c>
      <c r="D2481" s="427" t="s">
        <v>2028</v>
      </c>
      <c r="E2481" s="440">
        <v>300000</v>
      </c>
      <c r="F2481" s="429">
        <v>45303</v>
      </c>
      <c r="G2481" s="433">
        <v>2024</v>
      </c>
      <c r="H2481" s="432" t="s">
        <v>3082</v>
      </c>
      <c r="I2481" s="426" t="s">
        <v>3083</v>
      </c>
      <c r="J2481" s="426" t="s">
        <v>3083</v>
      </c>
      <c r="K2481" s="426" t="s">
        <v>2454</v>
      </c>
    </row>
    <row r="2482" spans="1:11" ht="15" x14ac:dyDescent="0.2">
      <c r="A2482" s="1">
        <v>20230274</v>
      </c>
      <c r="B2482" s="426" t="s">
        <v>13</v>
      </c>
      <c r="C2482" s="427">
        <v>5670940070729</v>
      </c>
      <c r="D2482" s="427" t="s">
        <v>53</v>
      </c>
      <c r="E2482" s="428">
        <v>230000</v>
      </c>
      <c r="F2482" s="429">
        <v>45113</v>
      </c>
      <c r="G2482" s="433">
        <v>2023</v>
      </c>
      <c r="H2482" s="432" t="s">
        <v>3051</v>
      </c>
      <c r="I2482" s="426" t="s">
        <v>3052</v>
      </c>
      <c r="J2482" s="426" t="s">
        <v>3052</v>
      </c>
      <c r="K2482" s="426" t="s">
        <v>371</v>
      </c>
    </row>
    <row r="2483" spans="1:11" ht="15" x14ac:dyDescent="0.2">
      <c r="A2483" s="1">
        <v>20230275</v>
      </c>
      <c r="B2483" s="426" t="s">
        <v>13</v>
      </c>
      <c r="C2483" s="427">
        <v>3620940071372</v>
      </c>
      <c r="D2483" s="427" t="s">
        <v>14</v>
      </c>
      <c r="E2483" s="428">
        <v>230000</v>
      </c>
      <c r="F2483" s="429">
        <v>45113</v>
      </c>
      <c r="G2483" s="433">
        <v>2023</v>
      </c>
      <c r="H2483" s="432" t="s">
        <v>2989</v>
      </c>
      <c r="I2483" s="426" t="s">
        <v>2990</v>
      </c>
      <c r="J2483" s="426" t="s">
        <v>2990</v>
      </c>
      <c r="K2483" s="426" t="s">
        <v>150</v>
      </c>
    </row>
    <row r="2484" spans="1:11" ht="15" x14ac:dyDescent="0.2">
      <c r="A2484" s="1">
        <v>20230276</v>
      </c>
      <c r="B2484" s="426" t="s">
        <v>1972</v>
      </c>
      <c r="C2484" s="427" t="s">
        <v>3022</v>
      </c>
      <c r="D2484" s="427" t="s">
        <v>3023</v>
      </c>
      <c r="E2484" s="428">
        <v>99931.24</v>
      </c>
      <c r="F2484" s="429">
        <v>45104</v>
      </c>
      <c r="G2484" s="433">
        <v>2023</v>
      </c>
      <c r="H2484" s="432" t="s">
        <v>3024</v>
      </c>
      <c r="I2484" s="426" t="s">
        <v>3025</v>
      </c>
      <c r="J2484" s="426" t="s">
        <v>3025</v>
      </c>
      <c r="K2484" s="426" t="s">
        <v>24</v>
      </c>
    </row>
    <row r="2485" spans="1:11" ht="45" x14ac:dyDescent="0.2">
      <c r="A2485" s="1">
        <v>20230277</v>
      </c>
      <c r="B2485" s="426" t="s">
        <v>13</v>
      </c>
      <c r="C2485" s="427">
        <v>3670940070333</v>
      </c>
      <c r="D2485" s="427" t="s">
        <v>54</v>
      </c>
      <c r="E2485" s="428">
        <v>230000</v>
      </c>
      <c r="F2485" s="429">
        <v>45113</v>
      </c>
      <c r="G2485" s="433">
        <v>2023</v>
      </c>
      <c r="H2485" s="432" t="s">
        <v>3049</v>
      </c>
      <c r="I2485" s="426" t="s">
        <v>3050</v>
      </c>
      <c r="J2485" s="426" t="s">
        <v>3050</v>
      </c>
      <c r="K2485" s="426" t="s">
        <v>1174</v>
      </c>
    </row>
    <row r="2486" spans="1:11" ht="30" x14ac:dyDescent="0.2">
      <c r="A2486" s="1">
        <v>20230278</v>
      </c>
      <c r="B2486" s="426" t="s">
        <v>1149</v>
      </c>
      <c r="C2486" s="427" t="s">
        <v>2235</v>
      </c>
      <c r="D2486" s="427" t="s">
        <v>1150</v>
      </c>
      <c r="E2486" s="428">
        <v>108322.96</v>
      </c>
      <c r="F2486" s="429">
        <v>45113</v>
      </c>
      <c r="G2486" s="433">
        <v>2023</v>
      </c>
      <c r="H2486" s="432" t="s">
        <v>3053</v>
      </c>
      <c r="I2486" s="426" t="s">
        <v>3054</v>
      </c>
      <c r="J2486" s="426" t="s">
        <v>3054</v>
      </c>
      <c r="K2486" s="426" t="s">
        <v>2234</v>
      </c>
    </row>
    <row r="2487" spans="1:11" ht="15" x14ac:dyDescent="0.2">
      <c r="A2487" s="1">
        <v>20230279</v>
      </c>
      <c r="B2487" s="426" t="s">
        <v>1972</v>
      </c>
      <c r="C2487" s="427" t="s">
        <v>2354</v>
      </c>
      <c r="D2487" s="427" t="s">
        <v>2355</v>
      </c>
      <c r="E2487" s="428">
        <v>329931.24</v>
      </c>
      <c r="F2487" s="429">
        <v>45104</v>
      </c>
      <c r="G2487" s="433">
        <v>2023</v>
      </c>
      <c r="H2487" s="432" t="s">
        <v>3026</v>
      </c>
      <c r="I2487" s="426" t="s">
        <v>3027</v>
      </c>
      <c r="J2487" s="426" t="s">
        <v>3027</v>
      </c>
      <c r="K2487" s="426" t="s">
        <v>24</v>
      </c>
    </row>
    <row r="2488" spans="1:11" ht="15" x14ac:dyDescent="0.2">
      <c r="A2488" s="1">
        <v>20230280</v>
      </c>
      <c r="B2488" s="426" t="s">
        <v>1972</v>
      </c>
      <c r="C2488" s="427">
        <v>1866164490190</v>
      </c>
      <c r="D2488" s="427" t="s">
        <v>2014</v>
      </c>
      <c r="E2488" s="428">
        <v>329931.24</v>
      </c>
      <c r="F2488" s="429">
        <v>45104</v>
      </c>
      <c r="G2488" s="433">
        <v>2023</v>
      </c>
      <c r="H2488" s="432" t="s">
        <v>3028</v>
      </c>
      <c r="I2488" s="426" t="s">
        <v>3029</v>
      </c>
      <c r="J2488" s="426" t="s">
        <v>3029</v>
      </c>
      <c r="K2488" s="426" t="s">
        <v>24</v>
      </c>
    </row>
    <row r="2489" spans="1:11" ht="15" x14ac:dyDescent="0.2">
      <c r="A2489" s="1">
        <v>20230281</v>
      </c>
      <c r="B2489" s="426" t="s">
        <v>2623</v>
      </c>
      <c r="C2489" s="427">
        <v>6728289750006</v>
      </c>
      <c r="D2489" s="427" t="s">
        <v>2624</v>
      </c>
      <c r="E2489" s="428">
        <v>140934.04</v>
      </c>
      <c r="F2489" s="429">
        <v>45104</v>
      </c>
      <c r="G2489" s="433">
        <v>2023</v>
      </c>
      <c r="H2489" s="432" t="s">
        <v>3030</v>
      </c>
      <c r="I2489" s="426" t="s">
        <v>3031</v>
      </c>
      <c r="J2489" s="426" t="s">
        <v>3031</v>
      </c>
      <c r="K2489" s="426" t="s">
        <v>1869</v>
      </c>
    </row>
    <row r="2490" spans="1:11" ht="15" x14ac:dyDescent="0.2">
      <c r="A2490" s="1">
        <v>20230282</v>
      </c>
      <c r="B2490" s="426" t="s">
        <v>2531</v>
      </c>
      <c r="C2490" s="427" t="s">
        <v>2532</v>
      </c>
      <c r="D2490" s="427" t="s">
        <v>2533</v>
      </c>
      <c r="E2490" s="428">
        <v>200000</v>
      </c>
      <c r="F2490" s="429">
        <v>45104</v>
      </c>
      <c r="G2490" s="433">
        <v>2023</v>
      </c>
      <c r="H2490" s="432" t="s">
        <v>3030</v>
      </c>
      <c r="I2490" s="426" t="s">
        <v>3031</v>
      </c>
      <c r="J2490" s="426" t="s">
        <v>3031</v>
      </c>
      <c r="K2490" s="426" t="s">
        <v>1869</v>
      </c>
    </row>
    <row r="2491" spans="1:11" ht="30" x14ac:dyDescent="0.2">
      <c r="A2491" s="1">
        <v>20230284</v>
      </c>
      <c r="B2491" s="426" t="s">
        <v>3032</v>
      </c>
      <c r="C2491" s="427">
        <v>620020221486</v>
      </c>
      <c r="D2491" s="427" t="s">
        <v>234</v>
      </c>
      <c r="E2491" s="428">
        <v>64381.32</v>
      </c>
      <c r="F2491" s="429">
        <v>45120</v>
      </c>
      <c r="G2491" s="433">
        <v>2023</v>
      </c>
      <c r="H2491" s="432" t="s">
        <v>2869</v>
      </c>
      <c r="I2491" s="426" t="s">
        <v>2097</v>
      </c>
      <c r="J2491" s="426" t="s">
        <v>2097</v>
      </c>
      <c r="K2491" s="426" t="s">
        <v>2098</v>
      </c>
    </row>
    <row r="2492" spans="1:11" ht="15" x14ac:dyDescent="0.2">
      <c r="A2492" s="1">
        <v>20230285</v>
      </c>
      <c r="B2492" s="426" t="s">
        <v>1877</v>
      </c>
      <c r="C2492" s="427">
        <v>1860128183872</v>
      </c>
      <c r="D2492" s="427" t="s">
        <v>1878</v>
      </c>
      <c r="E2492" s="428">
        <v>335072.08</v>
      </c>
      <c r="F2492" s="429">
        <v>45113</v>
      </c>
      <c r="G2492" s="433">
        <v>2023</v>
      </c>
      <c r="H2492" s="432" t="s">
        <v>3041</v>
      </c>
      <c r="I2492" s="426" t="s">
        <v>3042</v>
      </c>
      <c r="J2492" s="426" t="s">
        <v>3042</v>
      </c>
      <c r="K2492" s="426" t="s">
        <v>1555</v>
      </c>
    </row>
    <row r="2493" spans="1:11" ht="30" x14ac:dyDescent="0.2">
      <c r="A2493" s="1">
        <v>20230286</v>
      </c>
      <c r="B2493" s="426" t="s">
        <v>2464</v>
      </c>
      <c r="C2493" s="427" t="s">
        <v>2465</v>
      </c>
      <c r="D2493" s="427" t="s">
        <v>2466</v>
      </c>
      <c r="E2493" s="428">
        <v>11000</v>
      </c>
      <c r="F2493" s="429">
        <v>45113</v>
      </c>
      <c r="G2493" s="433">
        <v>2023</v>
      </c>
      <c r="H2493" s="432" t="s">
        <v>2791</v>
      </c>
      <c r="I2493" s="426" t="s">
        <v>2792</v>
      </c>
      <c r="J2493" s="426" t="s">
        <v>2792</v>
      </c>
      <c r="K2493" s="426" t="s">
        <v>1207</v>
      </c>
    </row>
    <row r="2494" spans="1:11" ht="30" x14ac:dyDescent="0.2">
      <c r="A2494" s="1">
        <v>20230287</v>
      </c>
      <c r="B2494" s="426" t="s">
        <v>3032</v>
      </c>
      <c r="C2494" s="427">
        <v>3130020220120</v>
      </c>
      <c r="D2494" s="427" t="s">
        <v>1045</v>
      </c>
      <c r="E2494" s="428">
        <v>140000</v>
      </c>
      <c r="F2494" s="429">
        <v>45113</v>
      </c>
      <c r="G2494" s="433">
        <v>2023</v>
      </c>
      <c r="H2494" s="432" t="s">
        <v>3045</v>
      </c>
      <c r="I2494" s="426" t="s">
        <v>3046</v>
      </c>
      <c r="J2494" s="426" t="s">
        <v>3046</v>
      </c>
      <c r="K2494" s="426" t="s">
        <v>2312</v>
      </c>
    </row>
    <row r="2495" spans="1:11" ht="15" x14ac:dyDescent="0.2">
      <c r="A2495" s="1">
        <v>20230290</v>
      </c>
      <c r="B2495" s="426" t="s">
        <v>3059</v>
      </c>
      <c r="C2495" s="427" t="s">
        <v>3060</v>
      </c>
      <c r="D2495" s="427" t="s">
        <v>3061</v>
      </c>
      <c r="E2495" s="428">
        <v>9270</v>
      </c>
      <c r="F2495" s="429">
        <v>45120</v>
      </c>
      <c r="G2495" s="433">
        <v>2023</v>
      </c>
      <c r="H2495" s="432" t="s">
        <v>2930</v>
      </c>
      <c r="I2495" s="426" t="s">
        <v>2931</v>
      </c>
      <c r="J2495" s="426" t="s">
        <v>2931</v>
      </c>
      <c r="K2495" s="426" t="s">
        <v>2932</v>
      </c>
    </row>
    <row r="2496" spans="1:11" ht="15" x14ac:dyDescent="0.2">
      <c r="A2496" s="1">
        <v>20230291</v>
      </c>
      <c r="B2496" s="426" t="s">
        <v>2331</v>
      </c>
      <c r="C2496" s="427" t="s">
        <v>2332</v>
      </c>
      <c r="D2496" s="427" t="s">
        <v>2333</v>
      </c>
      <c r="E2496" s="428">
        <v>345035.9</v>
      </c>
      <c r="F2496" s="429">
        <v>45120</v>
      </c>
      <c r="G2496" s="433">
        <v>2023</v>
      </c>
      <c r="H2496" s="432" t="s">
        <v>3062</v>
      </c>
      <c r="I2496" s="426" t="s">
        <v>3063</v>
      </c>
      <c r="J2496" s="426" t="s">
        <v>3063</v>
      </c>
      <c r="K2496" s="426" t="s">
        <v>69</v>
      </c>
    </row>
    <row r="2497" spans="1:11" ht="15" x14ac:dyDescent="0.2">
      <c r="A2497" s="1">
        <v>20230292</v>
      </c>
      <c r="B2497" s="426" t="s">
        <v>105</v>
      </c>
      <c r="C2497" s="427">
        <v>10231540078</v>
      </c>
      <c r="D2497" s="427" t="s">
        <v>106</v>
      </c>
      <c r="E2497" s="428">
        <v>302089.21000000002</v>
      </c>
      <c r="F2497" s="429">
        <v>45113</v>
      </c>
      <c r="G2497" s="433">
        <v>2023</v>
      </c>
      <c r="H2497" s="432" t="s">
        <v>3057</v>
      </c>
      <c r="I2497" s="426" t="s">
        <v>3058</v>
      </c>
      <c r="J2497" s="426" t="s">
        <v>3058</v>
      </c>
      <c r="K2497" s="426" t="s">
        <v>1305</v>
      </c>
    </row>
    <row r="2498" spans="1:11" ht="15" x14ac:dyDescent="0.2">
      <c r="A2498" s="1">
        <v>20230294</v>
      </c>
      <c r="B2498" s="426" t="s">
        <v>1906</v>
      </c>
      <c r="C2498" s="427" t="s">
        <v>1907</v>
      </c>
      <c r="D2498" s="427" t="s">
        <v>1908</v>
      </c>
      <c r="E2498" s="428">
        <v>177904.98</v>
      </c>
      <c r="F2498" s="429">
        <v>45120</v>
      </c>
      <c r="G2498" s="433">
        <v>2023</v>
      </c>
      <c r="H2498" s="432" t="s">
        <v>3068</v>
      </c>
      <c r="I2498" s="426" t="s">
        <v>3069</v>
      </c>
      <c r="J2498" s="426" t="s">
        <v>3069</v>
      </c>
      <c r="K2498" s="426" t="s">
        <v>1305</v>
      </c>
    </row>
    <row r="2499" spans="1:11" ht="15" x14ac:dyDescent="0.2">
      <c r="A2499" s="1">
        <v>20230296</v>
      </c>
      <c r="B2499" s="426" t="s">
        <v>432</v>
      </c>
      <c r="C2499" s="427">
        <v>6992988730072</v>
      </c>
      <c r="D2499" s="427" t="s">
        <v>433</v>
      </c>
      <c r="E2499" s="428">
        <v>170000</v>
      </c>
      <c r="F2499" s="429">
        <v>45120</v>
      </c>
      <c r="G2499" s="433">
        <v>2023</v>
      </c>
      <c r="H2499" s="432" t="s">
        <v>3066</v>
      </c>
      <c r="I2499" s="426" t="s">
        <v>3067</v>
      </c>
      <c r="J2499" s="426" t="s">
        <v>3067</v>
      </c>
      <c r="K2499" s="426" t="s">
        <v>1732</v>
      </c>
    </row>
    <row r="2500" spans="1:11" ht="15" x14ac:dyDescent="0.2">
      <c r="A2500" s="441" t="s">
        <v>3840</v>
      </c>
      <c r="B2500" s="426" t="s">
        <v>2026</v>
      </c>
      <c r="C2500" s="427" t="s">
        <v>2027</v>
      </c>
      <c r="D2500" s="427" t="s">
        <v>2028</v>
      </c>
      <c r="E2500" s="440">
        <v>382494.7</v>
      </c>
      <c r="F2500" s="429">
        <v>45303</v>
      </c>
      <c r="G2500" s="433">
        <v>2024</v>
      </c>
      <c r="H2500" s="432" t="s">
        <v>3084</v>
      </c>
      <c r="I2500" s="426" t="s">
        <v>2790</v>
      </c>
      <c r="J2500" s="426" t="s">
        <v>2790</v>
      </c>
      <c r="K2500" s="426" t="s">
        <v>2159</v>
      </c>
    </row>
    <row r="2501" spans="1:11" ht="15" x14ac:dyDescent="0.2">
      <c r="A2501" s="441" t="s">
        <v>3842</v>
      </c>
      <c r="B2501" s="426" t="s">
        <v>2026</v>
      </c>
      <c r="C2501" s="427" t="s">
        <v>2027</v>
      </c>
      <c r="D2501" s="427" t="s">
        <v>2028</v>
      </c>
      <c r="E2501" s="440">
        <v>333297.48</v>
      </c>
      <c r="F2501" s="429">
        <v>45303</v>
      </c>
      <c r="G2501" s="433">
        <v>2024</v>
      </c>
      <c r="H2501" s="432" t="s">
        <v>3085</v>
      </c>
      <c r="I2501" s="426" t="s">
        <v>2810</v>
      </c>
      <c r="J2501" s="426" t="s">
        <v>2810</v>
      </c>
      <c r="K2501" s="426" t="s">
        <v>2159</v>
      </c>
    </row>
    <row r="2502" spans="1:11" ht="15" x14ac:dyDescent="0.2">
      <c r="A2502" s="441" t="s">
        <v>3843</v>
      </c>
      <c r="B2502" s="426" t="s">
        <v>860</v>
      </c>
      <c r="C2502" s="427">
        <v>21963710568</v>
      </c>
      <c r="D2502" s="427" t="s">
        <v>317</v>
      </c>
      <c r="E2502" s="440">
        <v>384215.36</v>
      </c>
      <c r="F2502" s="429">
        <v>45306</v>
      </c>
      <c r="G2502" s="433">
        <v>2024</v>
      </c>
      <c r="H2502" s="432" t="s">
        <v>3099</v>
      </c>
      <c r="I2502" s="426" t="s">
        <v>3100</v>
      </c>
      <c r="J2502" s="426" t="s">
        <v>3100</v>
      </c>
      <c r="K2502" s="426" t="s">
        <v>69</v>
      </c>
    </row>
    <row r="2503" spans="1:11" ht="15" x14ac:dyDescent="0.2">
      <c r="A2503" s="441" t="s">
        <v>3844</v>
      </c>
      <c r="B2503" s="426" t="s">
        <v>1590</v>
      </c>
      <c r="C2503" s="427">
        <v>4812756180135</v>
      </c>
      <c r="D2503" s="427" t="s">
        <v>1593</v>
      </c>
      <c r="E2503" s="440">
        <v>52900</v>
      </c>
      <c r="F2503" s="429">
        <v>45303</v>
      </c>
      <c r="G2503" s="433">
        <v>2024</v>
      </c>
      <c r="H2503" s="432" t="s">
        <v>2431</v>
      </c>
      <c r="I2503" s="426" t="s">
        <v>2432</v>
      </c>
      <c r="J2503" s="426" t="s">
        <v>2432</v>
      </c>
      <c r="K2503" s="426" t="s">
        <v>1028</v>
      </c>
    </row>
    <row r="2504" spans="1:11" ht="30" x14ac:dyDescent="0.2">
      <c r="A2504" s="1">
        <v>20230302</v>
      </c>
      <c r="B2504" s="426" t="s">
        <v>3070</v>
      </c>
      <c r="C2504" s="427">
        <v>25097320107</v>
      </c>
      <c r="D2504" s="427" t="s">
        <v>2617</v>
      </c>
      <c r="E2504" s="428">
        <v>353585.67</v>
      </c>
      <c r="F2504" s="429">
        <v>45140</v>
      </c>
      <c r="G2504" s="433">
        <v>2023</v>
      </c>
      <c r="H2504" s="432" t="s">
        <v>3071</v>
      </c>
      <c r="I2504" s="426" t="s">
        <v>3072</v>
      </c>
      <c r="J2504" s="426" t="s">
        <v>3072</v>
      </c>
      <c r="K2504" s="426" t="s">
        <v>2159</v>
      </c>
    </row>
    <row r="2505" spans="1:11" ht="15" x14ac:dyDescent="0.2">
      <c r="A2505" s="441" t="s">
        <v>3845</v>
      </c>
      <c r="B2505" s="426" t="s">
        <v>1877</v>
      </c>
      <c r="C2505" s="427">
        <v>1860128183872</v>
      </c>
      <c r="D2505" s="427" t="s">
        <v>1878</v>
      </c>
      <c r="E2505" s="440">
        <v>349570.22</v>
      </c>
      <c r="F2505" s="429">
        <v>45351</v>
      </c>
      <c r="G2505" s="433">
        <v>2024</v>
      </c>
      <c r="H2505" s="432" t="s">
        <v>3140</v>
      </c>
      <c r="I2505" s="426" t="s">
        <v>3141</v>
      </c>
      <c r="J2505" s="426" t="s">
        <v>3141</v>
      </c>
      <c r="K2505" s="426" t="s">
        <v>2328</v>
      </c>
    </row>
    <row r="2506" spans="1:11" ht="30" x14ac:dyDescent="0.2">
      <c r="A2506" s="441" t="s">
        <v>3846</v>
      </c>
      <c r="B2506" s="426" t="s">
        <v>2464</v>
      </c>
      <c r="C2506" s="427" t="s">
        <v>2465</v>
      </c>
      <c r="D2506" s="427" t="s">
        <v>2466</v>
      </c>
      <c r="E2506" s="440">
        <v>8800</v>
      </c>
      <c r="F2506" s="429">
        <v>45303</v>
      </c>
      <c r="G2506" s="433">
        <v>2024</v>
      </c>
      <c r="H2506" s="432" t="s">
        <v>2791</v>
      </c>
      <c r="I2506" s="426" t="s">
        <v>2792</v>
      </c>
      <c r="J2506" s="426" t="s">
        <v>2792</v>
      </c>
      <c r="K2506" s="426" t="s">
        <v>1207</v>
      </c>
    </row>
    <row r="2507" spans="1:11" ht="15" x14ac:dyDescent="0.2">
      <c r="A2507" s="441" t="s">
        <v>3847</v>
      </c>
      <c r="B2507" s="426" t="s">
        <v>100</v>
      </c>
      <c r="C2507" s="427">
        <v>621904680045</v>
      </c>
      <c r="D2507" s="427" t="s">
        <v>101</v>
      </c>
      <c r="E2507" s="440">
        <v>334999.33</v>
      </c>
      <c r="F2507" s="429">
        <v>45303</v>
      </c>
      <c r="G2507" s="433">
        <v>2024</v>
      </c>
      <c r="H2507" s="432" t="s">
        <v>3090</v>
      </c>
      <c r="I2507" s="426" t="s">
        <v>3091</v>
      </c>
      <c r="J2507" s="426" t="s">
        <v>3091</v>
      </c>
      <c r="K2507" s="426" t="s">
        <v>1869</v>
      </c>
    </row>
    <row r="2508" spans="1:11" ht="30" x14ac:dyDescent="0.2">
      <c r="A2508" s="1" t="s">
        <v>3848</v>
      </c>
      <c r="B2508" s="426" t="s">
        <v>3111</v>
      </c>
      <c r="C2508" s="427" t="s">
        <v>3112</v>
      </c>
      <c r="D2508" s="427" t="s">
        <v>3113</v>
      </c>
      <c r="E2508" s="440">
        <v>297000</v>
      </c>
      <c r="F2508" s="429">
        <v>45324</v>
      </c>
      <c r="G2508" s="433">
        <v>2024</v>
      </c>
      <c r="H2508" s="432" t="s">
        <v>3114</v>
      </c>
      <c r="I2508" s="426" t="s">
        <v>3115</v>
      </c>
      <c r="J2508" s="426" t="s">
        <v>3115</v>
      </c>
      <c r="K2508" s="426" t="s">
        <v>1305</v>
      </c>
    </row>
    <row r="2509" spans="1:11" ht="30" x14ac:dyDescent="0.2">
      <c r="A2509" s="441" t="s">
        <v>3849</v>
      </c>
      <c r="B2509" s="426" t="s">
        <v>100</v>
      </c>
      <c r="C2509" s="427">
        <v>621904680045</v>
      </c>
      <c r="D2509" s="427" t="s">
        <v>101</v>
      </c>
      <c r="E2509" s="440">
        <v>385000</v>
      </c>
      <c r="F2509" s="429">
        <v>45303</v>
      </c>
      <c r="G2509" s="433">
        <v>2024</v>
      </c>
      <c r="H2509" s="432" t="s">
        <v>3086</v>
      </c>
      <c r="I2509" s="426" t="s">
        <v>3087</v>
      </c>
      <c r="J2509" s="426" t="s">
        <v>3087</v>
      </c>
      <c r="K2509" s="426" t="s">
        <v>82</v>
      </c>
    </row>
    <row r="2510" spans="1:11" ht="30" x14ac:dyDescent="0.2">
      <c r="A2510" s="441" t="s">
        <v>3850</v>
      </c>
      <c r="B2510" s="426" t="s">
        <v>3092</v>
      </c>
      <c r="C2510" s="427" t="s">
        <v>3093</v>
      </c>
      <c r="D2510" s="427" t="s">
        <v>3094</v>
      </c>
      <c r="E2510" s="440">
        <v>234916.11</v>
      </c>
      <c r="F2510" s="429">
        <v>45303</v>
      </c>
      <c r="G2510" s="433">
        <v>2024</v>
      </c>
      <c r="H2510" s="432" t="s">
        <v>2908</v>
      </c>
      <c r="I2510" s="426" t="s">
        <v>2909</v>
      </c>
      <c r="J2510" s="426" t="s">
        <v>2909</v>
      </c>
      <c r="K2510" s="426" t="s">
        <v>2910</v>
      </c>
    </row>
    <row r="2511" spans="1:11" ht="15" x14ac:dyDescent="0.2">
      <c r="A2511" s="441" t="s">
        <v>3851</v>
      </c>
      <c r="B2511" s="426" t="s">
        <v>987</v>
      </c>
      <c r="C2511" s="427" t="s">
        <v>1740</v>
      </c>
      <c r="D2511" s="427" t="s">
        <v>988</v>
      </c>
      <c r="E2511" s="440">
        <v>60000</v>
      </c>
      <c r="F2511" s="429">
        <v>45303</v>
      </c>
      <c r="G2511" s="433">
        <v>2024</v>
      </c>
      <c r="H2511" s="432" t="s">
        <v>2989</v>
      </c>
      <c r="I2511" s="426" t="s">
        <v>2990</v>
      </c>
      <c r="J2511" s="426" t="s">
        <v>2990</v>
      </c>
      <c r="K2511" s="426" t="s">
        <v>150</v>
      </c>
    </row>
    <row r="2512" spans="1:11" ht="30" x14ac:dyDescent="0.2">
      <c r="A2512" s="442" t="s">
        <v>3852</v>
      </c>
      <c r="B2512" s="426" t="s">
        <v>100</v>
      </c>
      <c r="C2512" s="427">
        <v>621904680045</v>
      </c>
      <c r="D2512" s="427" t="s">
        <v>101</v>
      </c>
      <c r="E2512" s="440">
        <v>385000</v>
      </c>
      <c r="F2512" s="429">
        <v>45303</v>
      </c>
      <c r="G2512" s="433">
        <v>2024</v>
      </c>
      <c r="H2512" s="432" t="s">
        <v>3088</v>
      </c>
      <c r="I2512" s="426" t="s">
        <v>3089</v>
      </c>
      <c r="J2512" s="426" t="s">
        <v>3089</v>
      </c>
      <c r="K2512" s="426" t="s">
        <v>82</v>
      </c>
    </row>
    <row r="2513" spans="1:11" ht="30" x14ac:dyDescent="0.2">
      <c r="A2513" s="441" t="s">
        <v>3853</v>
      </c>
      <c r="B2513" s="426" t="s">
        <v>3092</v>
      </c>
      <c r="C2513" s="427" t="s">
        <v>3093</v>
      </c>
      <c r="D2513" s="427" t="s">
        <v>3094</v>
      </c>
      <c r="E2513" s="440">
        <v>67303.83</v>
      </c>
      <c r="F2513" s="429">
        <v>45303</v>
      </c>
      <c r="G2513" s="433">
        <v>2024</v>
      </c>
      <c r="H2513" s="432" t="s">
        <v>3019</v>
      </c>
      <c r="I2513" s="426" t="s">
        <v>3020</v>
      </c>
      <c r="J2513" s="426" t="s">
        <v>3020</v>
      </c>
      <c r="K2513" s="426" t="s">
        <v>3021</v>
      </c>
    </row>
    <row r="2514" spans="1:11" ht="15" x14ac:dyDescent="0.2">
      <c r="A2514" s="441" t="s">
        <v>3854</v>
      </c>
      <c r="B2514" s="426" t="s">
        <v>3095</v>
      </c>
      <c r="C2514" s="427">
        <v>3132163930017</v>
      </c>
      <c r="D2514" s="427" t="s">
        <v>3096</v>
      </c>
      <c r="E2514" s="440">
        <v>21000</v>
      </c>
      <c r="F2514" s="429">
        <v>45303</v>
      </c>
      <c r="G2514" s="433">
        <v>2024</v>
      </c>
      <c r="H2514" s="432" t="s">
        <v>3097</v>
      </c>
      <c r="I2514" s="426" t="s">
        <v>3098</v>
      </c>
      <c r="J2514" s="426" t="s">
        <v>3098</v>
      </c>
      <c r="K2514" s="426" t="s">
        <v>60</v>
      </c>
    </row>
    <row r="2515" spans="1:11" ht="15" x14ac:dyDescent="0.2">
      <c r="A2515" s="441" t="s">
        <v>3855</v>
      </c>
      <c r="B2515" s="426" t="s">
        <v>1590</v>
      </c>
      <c r="C2515" s="427">
        <v>4812756180054</v>
      </c>
      <c r="D2515" s="427" t="s">
        <v>410</v>
      </c>
      <c r="E2515" s="440">
        <v>103906.35</v>
      </c>
      <c r="F2515" s="429">
        <v>45303</v>
      </c>
      <c r="G2515" s="433">
        <v>2024</v>
      </c>
      <c r="H2515" s="432" t="s">
        <v>2922</v>
      </c>
      <c r="I2515" s="426" t="s">
        <v>2923</v>
      </c>
      <c r="J2515" s="426" t="s">
        <v>2923</v>
      </c>
      <c r="K2515" s="426" t="s">
        <v>1869</v>
      </c>
    </row>
    <row r="2516" spans="1:11" ht="30" x14ac:dyDescent="0.2">
      <c r="A2516" s="441" t="s">
        <v>3856</v>
      </c>
      <c r="B2516" s="426" t="s">
        <v>3116</v>
      </c>
      <c r="C2516" s="427" t="s">
        <v>2366</v>
      </c>
      <c r="D2516" s="427" t="s">
        <v>928</v>
      </c>
      <c r="E2516" s="440">
        <v>70000</v>
      </c>
      <c r="F2516" s="429">
        <v>45324</v>
      </c>
      <c r="G2516" s="433">
        <v>2024</v>
      </c>
      <c r="H2516" s="432" t="s">
        <v>3103</v>
      </c>
      <c r="I2516" s="426" t="s">
        <v>3104</v>
      </c>
      <c r="J2516" s="426" t="s">
        <v>3104</v>
      </c>
      <c r="K2516" s="426" t="s">
        <v>69</v>
      </c>
    </row>
    <row r="2517" spans="1:11" ht="15" x14ac:dyDescent="0.2">
      <c r="A2517" s="441" t="s">
        <v>3857</v>
      </c>
      <c r="B2517" s="426" t="s">
        <v>100</v>
      </c>
      <c r="C2517" s="427">
        <v>621904680045</v>
      </c>
      <c r="D2517" s="427" t="s">
        <v>101</v>
      </c>
      <c r="E2517" s="440">
        <v>384802.83</v>
      </c>
      <c r="F2517" s="429">
        <v>45306</v>
      </c>
      <c r="G2517" s="433">
        <v>2024</v>
      </c>
      <c r="H2517" s="432" t="s">
        <v>3101</v>
      </c>
      <c r="I2517" s="426" t="s">
        <v>3102</v>
      </c>
      <c r="J2517" s="426" t="s">
        <v>3102</v>
      </c>
      <c r="K2517" s="426" t="s">
        <v>859</v>
      </c>
    </row>
    <row r="2518" spans="1:11" ht="15" x14ac:dyDescent="0.2">
      <c r="A2518" s="441" t="s">
        <v>3858</v>
      </c>
      <c r="B2518" s="426" t="s">
        <v>288</v>
      </c>
      <c r="C2518" s="427">
        <v>1861452880118</v>
      </c>
      <c r="D2518" s="427" t="s">
        <v>289</v>
      </c>
      <c r="E2518" s="440">
        <v>81500</v>
      </c>
      <c r="F2518" s="429">
        <v>45313</v>
      </c>
      <c r="G2518" s="433">
        <v>2024</v>
      </c>
      <c r="H2518" s="432" t="s">
        <v>3103</v>
      </c>
      <c r="I2518" s="426" t="s">
        <v>3104</v>
      </c>
      <c r="J2518" s="426" t="s">
        <v>3104</v>
      </c>
      <c r="K2518" s="426" t="s">
        <v>69</v>
      </c>
    </row>
    <row r="2519" spans="1:11" ht="15" x14ac:dyDescent="0.2">
      <c r="A2519" s="441" t="s">
        <v>3859</v>
      </c>
      <c r="B2519" s="426" t="s">
        <v>2793</v>
      </c>
      <c r="C2519" s="427">
        <v>3132515960057</v>
      </c>
      <c r="D2519" s="427" t="s">
        <v>1455</v>
      </c>
      <c r="E2519" s="440">
        <v>36000</v>
      </c>
      <c r="F2519" s="429">
        <v>45330</v>
      </c>
      <c r="G2519" s="433">
        <v>2024</v>
      </c>
      <c r="H2519" s="432" t="s">
        <v>3105</v>
      </c>
      <c r="I2519" s="426" t="s">
        <v>3106</v>
      </c>
      <c r="J2519" s="426" t="s">
        <v>3106</v>
      </c>
      <c r="K2519" s="426" t="s">
        <v>60</v>
      </c>
    </row>
    <row r="2520" spans="1:11" ht="30" x14ac:dyDescent="0.2">
      <c r="A2520" s="441" t="s">
        <v>3860</v>
      </c>
      <c r="B2520" s="426" t="s">
        <v>823</v>
      </c>
      <c r="C2520" s="427">
        <v>568484620019</v>
      </c>
      <c r="D2520" s="427" t="s">
        <v>824</v>
      </c>
      <c r="E2520" s="440">
        <v>100000</v>
      </c>
      <c r="F2520" s="429">
        <v>45313</v>
      </c>
      <c r="G2520" s="433">
        <v>2024</v>
      </c>
      <c r="H2520" s="432" t="s">
        <v>2942</v>
      </c>
      <c r="I2520" s="426" t="s">
        <v>2109</v>
      </c>
      <c r="J2520" s="426" t="s">
        <v>2109</v>
      </c>
      <c r="K2520" s="426" t="s">
        <v>2110</v>
      </c>
    </row>
    <row r="2521" spans="1:11" ht="30" x14ac:dyDescent="0.2">
      <c r="A2521" s="441" t="s">
        <v>3861</v>
      </c>
      <c r="B2521" s="426" t="s">
        <v>2331</v>
      </c>
      <c r="C2521" s="427" t="s">
        <v>2332</v>
      </c>
      <c r="D2521" s="427" t="s">
        <v>2333</v>
      </c>
      <c r="E2521" s="440">
        <v>334255.84999999998</v>
      </c>
      <c r="F2521" s="429">
        <v>45324</v>
      </c>
      <c r="G2521" s="433">
        <v>2024</v>
      </c>
      <c r="H2521" s="432" t="s">
        <v>3117</v>
      </c>
      <c r="I2521" s="426" t="s">
        <v>3118</v>
      </c>
      <c r="J2521" s="426" t="s">
        <v>3118</v>
      </c>
      <c r="K2521" s="426" t="s">
        <v>2457</v>
      </c>
    </row>
    <row r="2522" spans="1:11" ht="15" x14ac:dyDescent="0.2">
      <c r="A2522" s="441" t="s">
        <v>3862</v>
      </c>
      <c r="B2522" s="426" t="s">
        <v>664</v>
      </c>
      <c r="C2522" s="427">
        <v>7208816380001</v>
      </c>
      <c r="D2522" s="427" t="s">
        <v>665</v>
      </c>
      <c r="E2522" s="440">
        <v>20000</v>
      </c>
      <c r="F2522" s="429">
        <v>45324</v>
      </c>
      <c r="G2522" s="433">
        <v>2024</v>
      </c>
      <c r="H2522" s="432" t="s">
        <v>3119</v>
      </c>
      <c r="I2522" s="426" t="s">
        <v>3120</v>
      </c>
      <c r="J2522" s="426" t="s">
        <v>3120</v>
      </c>
      <c r="K2522" s="426" t="s">
        <v>3121</v>
      </c>
    </row>
    <row r="2523" spans="1:11" ht="15" x14ac:dyDescent="0.2">
      <c r="A2523" s="441" t="s">
        <v>3863</v>
      </c>
      <c r="B2523" s="426" t="s">
        <v>3122</v>
      </c>
      <c r="C2523" s="427" t="s">
        <v>3123</v>
      </c>
      <c r="D2523" s="427" t="s">
        <v>3124</v>
      </c>
      <c r="E2523" s="440">
        <v>150000</v>
      </c>
      <c r="F2523" s="429">
        <v>45324</v>
      </c>
      <c r="G2523" s="433">
        <v>2024</v>
      </c>
      <c r="H2523" s="432" t="s">
        <v>3119</v>
      </c>
      <c r="I2523" s="426" t="s">
        <v>3120</v>
      </c>
      <c r="J2523" s="426" t="s">
        <v>3120</v>
      </c>
      <c r="K2523" s="426" t="s">
        <v>3121</v>
      </c>
    </row>
    <row r="2524" spans="1:11" ht="15" x14ac:dyDescent="0.2">
      <c r="A2524" s="441" t="s">
        <v>3864</v>
      </c>
      <c r="B2524" s="426" t="s">
        <v>618</v>
      </c>
      <c r="C2524" s="427" t="s">
        <v>1745</v>
      </c>
      <c r="D2524" s="427" t="s">
        <v>619</v>
      </c>
      <c r="E2524" s="440">
        <v>100000</v>
      </c>
      <c r="F2524" s="429">
        <v>45313</v>
      </c>
      <c r="G2524" s="433">
        <v>2024</v>
      </c>
      <c r="H2524" s="432" t="s">
        <v>3105</v>
      </c>
      <c r="I2524" s="426" t="s">
        <v>3106</v>
      </c>
      <c r="J2524" s="426" t="s">
        <v>3106</v>
      </c>
      <c r="K2524" s="426" t="s">
        <v>60</v>
      </c>
    </row>
    <row r="2525" spans="1:11" ht="15" x14ac:dyDescent="0.2">
      <c r="A2525" s="441" t="s">
        <v>3865</v>
      </c>
      <c r="B2525" s="426" t="s">
        <v>2614</v>
      </c>
      <c r="C2525" s="427">
        <v>18208400068</v>
      </c>
      <c r="D2525" s="427" t="s">
        <v>2615</v>
      </c>
      <c r="E2525" s="440">
        <v>40000</v>
      </c>
      <c r="F2525" s="429">
        <v>45330</v>
      </c>
      <c r="G2525" s="433">
        <v>2024</v>
      </c>
      <c r="H2525" s="432" t="s">
        <v>3136</v>
      </c>
      <c r="I2525" s="426" t="s">
        <v>3137</v>
      </c>
      <c r="J2525" s="426" t="s">
        <v>3137</v>
      </c>
      <c r="K2525" s="426" t="s">
        <v>2041</v>
      </c>
    </row>
    <row r="2526" spans="1:11" ht="30" x14ac:dyDescent="0.2">
      <c r="A2526" s="441" t="s">
        <v>3866</v>
      </c>
      <c r="B2526" s="426" t="s">
        <v>2315</v>
      </c>
      <c r="C2526" s="427">
        <v>4930732000028</v>
      </c>
      <c r="D2526" s="427" t="s">
        <v>291</v>
      </c>
      <c r="E2526" s="440">
        <v>372129.02</v>
      </c>
      <c r="F2526" s="429">
        <v>45313</v>
      </c>
      <c r="G2526" s="433">
        <v>2024</v>
      </c>
      <c r="H2526" s="432" t="s">
        <v>3107</v>
      </c>
      <c r="I2526" s="426" t="s">
        <v>3108</v>
      </c>
      <c r="J2526" s="426" t="s">
        <v>3108</v>
      </c>
      <c r="K2526" s="426" t="s">
        <v>1202</v>
      </c>
    </row>
    <row r="2527" spans="1:11" ht="15" x14ac:dyDescent="0.2">
      <c r="A2527" s="441" t="s">
        <v>3867</v>
      </c>
      <c r="B2527" s="426" t="s">
        <v>860</v>
      </c>
      <c r="C2527" s="427">
        <v>21963710720</v>
      </c>
      <c r="D2527" s="427" t="s">
        <v>212</v>
      </c>
      <c r="E2527" s="440">
        <v>259590.08</v>
      </c>
      <c r="F2527" s="429">
        <v>45324</v>
      </c>
      <c r="G2527" s="433">
        <v>2024</v>
      </c>
      <c r="H2527" s="432" t="s">
        <v>3125</v>
      </c>
      <c r="I2527" s="426" t="s">
        <v>3126</v>
      </c>
      <c r="J2527" s="426" t="s">
        <v>3126</v>
      </c>
      <c r="K2527" s="426" t="s">
        <v>3127</v>
      </c>
    </row>
    <row r="2528" spans="1:11" ht="15" x14ac:dyDescent="0.2">
      <c r="A2528" s="441" t="s">
        <v>3868</v>
      </c>
      <c r="B2528" s="426" t="s">
        <v>2518</v>
      </c>
      <c r="C2528" s="427" t="s">
        <v>2063</v>
      </c>
      <c r="D2528" s="427" t="s">
        <v>2064</v>
      </c>
      <c r="E2528" s="440">
        <v>70000</v>
      </c>
      <c r="F2528" s="429">
        <v>45313</v>
      </c>
      <c r="G2528" s="433">
        <v>2024</v>
      </c>
      <c r="H2528" s="432" t="s">
        <v>3097</v>
      </c>
      <c r="I2528" s="426" t="s">
        <v>3098</v>
      </c>
      <c r="J2528" s="426" t="s">
        <v>3098</v>
      </c>
      <c r="K2528" s="426" t="s">
        <v>60</v>
      </c>
    </row>
    <row r="2529" spans="1:11" ht="15" x14ac:dyDescent="0.2">
      <c r="A2529" s="441" t="s">
        <v>3869</v>
      </c>
      <c r="B2529" s="426" t="s">
        <v>1590</v>
      </c>
      <c r="C2529" s="427">
        <v>4812756180135</v>
      </c>
      <c r="D2529" s="427" t="s">
        <v>1593</v>
      </c>
      <c r="E2529" s="440">
        <v>67505.399999999994</v>
      </c>
      <c r="F2529" s="429">
        <v>45313</v>
      </c>
      <c r="G2529" s="433">
        <v>2024</v>
      </c>
      <c r="H2529" s="432" t="s">
        <v>3109</v>
      </c>
      <c r="I2529" s="426" t="s">
        <v>3110</v>
      </c>
      <c r="J2529" s="426" t="s">
        <v>3110</v>
      </c>
      <c r="K2529" s="426" t="s">
        <v>624</v>
      </c>
    </row>
    <row r="2530" spans="1:11" ht="15" x14ac:dyDescent="0.2">
      <c r="A2530" s="441" t="s">
        <v>3870</v>
      </c>
      <c r="B2530" s="426" t="s">
        <v>1473</v>
      </c>
      <c r="C2530" s="427">
        <v>1663945820355</v>
      </c>
      <c r="D2530" s="427" t="s">
        <v>1475</v>
      </c>
      <c r="E2530" s="440">
        <v>100000</v>
      </c>
      <c r="F2530" s="429">
        <v>45324</v>
      </c>
      <c r="G2530" s="433">
        <v>2024</v>
      </c>
      <c r="H2530" s="432" t="s">
        <v>2866</v>
      </c>
      <c r="I2530" s="426" t="s">
        <v>2868</v>
      </c>
      <c r="J2530" s="426" t="s">
        <v>2868</v>
      </c>
      <c r="K2530" s="426" t="s">
        <v>1003</v>
      </c>
    </row>
    <row r="2531" spans="1:11" ht="15" x14ac:dyDescent="0.2">
      <c r="A2531" s="441" t="s">
        <v>3871</v>
      </c>
      <c r="B2531" s="426" t="s">
        <v>13</v>
      </c>
      <c r="C2531" s="427">
        <v>3670940070333</v>
      </c>
      <c r="D2531" s="427" t="s">
        <v>54</v>
      </c>
      <c r="E2531" s="440">
        <v>61000</v>
      </c>
      <c r="F2531" s="429">
        <v>45351</v>
      </c>
      <c r="G2531" s="433">
        <v>2024</v>
      </c>
      <c r="H2531" s="432" t="s">
        <v>2677</v>
      </c>
      <c r="I2531" s="426" t="s">
        <v>154</v>
      </c>
      <c r="J2531" s="426" t="s">
        <v>154</v>
      </c>
      <c r="K2531" s="426" t="s">
        <v>2678</v>
      </c>
    </row>
    <row r="2532" spans="1:11" ht="15" x14ac:dyDescent="0.2">
      <c r="A2532" s="441" t="s">
        <v>3872</v>
      </c>
      <c r="B2532" s="426" t="s">
        <v>13</v>
      </c>
      <c r="C2532" s="427">
        <v>3670940070333</v>
      </c>
      <c r="D2532" s="427" t="s">
        <v>54</v>
      </c>
      <c r="E2532" s="440">
        <v>10000</v>
      </c>
      <c r="F2532" s="429">
        <v>45351</v>
      </c>
      <c r="G2532" s="433">
        <v>2024</v>
      </c>
      <c r="H2532" s="432" t="s">
        <v>2680</v>
      </c>
      <c r="I2532" s="426" t="s">
        <v>154</v>
      </c>
      <c r="J2532" s="426" t="s">
        <v>154</v>
      </c>
      <c r="K2532" s="426" t="s">
        <v>2678</v>
      </c>
    </row>
    <row r="2533" spans="1:11" ht="15" x14ac:dyDescent="0.2">
      <c r="A2533" s="441" t="s">
        <v>3873</v>
      </c>
      <c r="B2533" s="426" t="s">
        <v>860</v>
      </c>
      <c r="C2533" s="427">
        <v>21963710070</v>
      </c>
      <c r="D2533" s="427" t="s">
        <v>892</v>
      </c>
      <c r="E2533" s="440">
        <v>358839.3</v>
      </c>
      <c r="F2533" s="429">
        <v>45330</v>
      </c>
      <c r="G2533" s="433">
        <v>2024</v>
      </c>
      <c r="H2533" s="432" t="s">
        <v>3138</v>
      </c>
      <c r="I2533" s="426" t="s">
        <v>3139</v>
      </c>
      <c r="J2533" s="426" t="s">
        <v>3139</v>
      </c>
      <c r="K2533" s="426" t="s">
        <v>1555</v>
      </c>
    </row>
    <row r="2534" spans="1:11" ht="15" x14ac:dyDescent="0.2">
      <c r="A2534" s="441" t="s">
        <v>3874</v>
      </c>
      <c r="B2534" s="426" t="s">
        <v>2160</v>
      </c>
      <c r="C2534" s="427">
        <v>6879813720068</v>
      </c>
      <c r="D2534" s="427" t="s">
        <v>2161</v>
      </c>
      <c r="E2534" s="440">
        <v>60000</v>
      </c>
      <c r="F2534" s="429">
        <v>45351</v>
      </c>
      <c r="G2534" s="433">
        <v>2024</v>
      </c>
      <c r="H2534" s="432" t="s">
        <v>3136</v>
      </c>
      <c r="I2534" s="426" t="s">
        <v>3137</v>
      </c>
      <c r="J2534" s="426" t="s">
        <v>3137</v>
      </c>
      <c r="K2534" s="426" t="s">
        <v>2041</v>
      </c>
    </row>
    <row r="2535" spans="1:11" ht="15" x14ac:dyDescent="0.2">
      <c r="A2535" s="441" t="s">
        <v>3875</v>
      </c>
      <c r="B2535" s="426" t="s">
        <v>2518</v>
      </c>
      <c r="C2535" s="427" t="s">
        <v>2063</v>
      </c>
      <c r="D2535" s="427" t="s">
        <v>2064</v>
      </c>
      <c r="E2535" s="440">
        <v>50000</v>
      </c>
      <c r="F2535" s="429">
        <v>45330</v>
      </c>
      <c r="G2535" s="433">
        <v>2024</v>
      </c>
      <c r="H2535" s="432" t="s">
        <v>3136</v>
      </c>
      <c r="I2535" s="426" t="s">
        <v>3137</v>
      </c>
      <c r="J2535" s="426" t="s">
        <v>3137</v>
      </c>
      <c r="K2535" s="426" t="s">
        <v>2041</v>
      </c>
    </row>
    <row r="2536" spans="1:11" ht="15" x14ac:dyDescent="0.2">
      <c r="A2536" s="441" t="s">
        <v>3876</v>
      </c>
      <c r="B2536" s="426" t="s">
        <v>13</v>
      </c>
      <c r="C2536" s="427">
        <v>3620940071372</v>
      </c>
      <c r="D2536" s="427" t="s">
        <v>14</v>
      </c>
      <c r="E2536" s="440">
        <v>55000</v>
      </c>
      <c r="F2536" s="429">
        <v>45351</v>
      </c>
      <c r="G2536" s="433">
        <v>2024</v>
      </c>
      <c r="H2536" s="432" t="s">
        <v>3017</v>
      </c>
      <c r="I2536" s="426" t="s">
        <v>3018</v>
      </c>
      <c r="J2536" s="426" t="s">
        <v>3018</v>
      </c>
      <c r="K2536" s="426" t="s">
        <v>1576</v>
      </c>
    </row>
    <row r="2537" spans="1:11" ht="30" x14ac:dyDescent="0.2">
      <c r="A2537" s="441" t="s">
        <v>3877</v>
      </c>
      <c r="B2537" s="426" t="s">
        <v>3032</v>
      </c>
      <c r="C2537" s="427">
        <v>3130020220120</v>
      </c>
      <c r="D2537" s="427" t="s">
        <v>1045</v>
      </c>
      <c r="E2537" s="440">
        <v>100000</v>
      </c>
      <c r="F2537" s="429">
        <v>45351</v>
      </c>
      <c r="G2537" s="433">
        <v>2024</v>
      </c>
      <c r="H2537" s="432" t="s">
        <v>3145</v>
      </c>
      <c r="I2537" s="426" t="s">
        <v>3146</v>
      </c>
      <c r="J2537" s="426" t="s">
        <v>3146</v>
      </c>
      <c r="K2537" s="426" t="s">
        <v>1109</v>
      </c>
    </row>
    <row r="2538" spans="1:11" ht="30" x14ac:dyDescent="0.2">
      <c r="A2538" s="441" t="s">
        <v>3878</v>
      </c>
      <c r="B2538" s="426" t="s">
        <v>494</v>
      </c>
      <c r="C2538" s="427" t="s">
        <v>2808</v>
      </c>
      <c r="D2538" s="427" t="s">
        <v>495</v>
      </c>
      <c r="E2538" s="440">
        <v>13000</v>
      </c>
      <c r="F2538" s="429">
        <v>45313</v>
      </c>
      <c r="G2538" s="433">
        <v>2024</v>
      </c>
      <c r="H2538" s="432" t="s">
        <v>2989</v>
      </c>
      <c r="I2538" s="426" t="s">
        <v>2990</v>
      </c>
      <c r="J2538" s="426" t="s">
        <v>2990</v>
      </c>
      <c r="K2538" s="426" t="s">
        <v>150</v>
      </c>
    </row>
    <row r="2539" spans="1:11" ht="30" x14ac:dyDescent="0.2">
      <c r="A2539" s="441" t="s">
        <v>3879</v>
      </c>
      <c r="B2539" s="426" t="s">
        <v>3128</v>
      </c>
      <c r="C2539" s="427" t="s">
        <v>3129</v>
      </c>
      <c r="D2539" s="427" t="s">
        <v>3130</v>
      </c>
      <c r="E2539" s="440">
        <v>97187.3</v>
      </c>
      <c r="F2539" s="429">
        <v>45324</v>
      </c>
      <c r="G2539" s="433">
        <v>2024</v>
      </c>
      <c r="H2539" s="432" t="s">
        <v>2828</v>
      </c>
      <c r="I2539" s="426" t="s">
        <v>2829</v>
      </c>
      <c r="J2539" s="426" t="s">
        <v>2829</v>
      </c>
      <c r="K2539" s="426" t="s">
        <v>2830</v>
      </c>
    </row>
    <row r="2540" spans="1:11" ht="15" x14ac:dyDescent="0.2">
      <c r="A2540" s="1" t="s">
        <v>3880</v>
      </c>
      <c r="B2540" s="426" t="s">
        <v>3128</v>
      </c>
      <c r="C2540" s="427" t="s">
        <v>3129</v>
      </c>
      <c r="D2540" s="427" t="s">
        <v>3130</v>
      </c>
      <c r="E2540" s="440">
        <v>123000</v>
      </c>
      <c r="F2540" s="429">
        <v>45470</v>
      </c>
      <c r="G2540" s="433">
        <v>2024</v>
      </c>
      <c r="H2540" s="432" t="s">
        <v>3131</v>
      </c>
      <c r="I2540" s="426" t="s">
        <v>3132</v>
      </c>
      <c r="J2540" s="426" t="s">
        <v>3132</v>
      </c>
      <c r="K2540" s="426" t="s">
        <v>2830</v>
      </c>
    </row>
    <row r="2541" spans="1:11" ht="30" x14ac:dyDescent="0.2">
      <c r="A2541" s="441" t="s">
        <v>3881</v>
      </c>
      <c r="B2541" s="426" t="s">
        <v>2946</v>
      </c>
      <c r="C2541" s="427" t="s">
        <v>2947</v>
      </c>
      <c r="D2541" s="427" t="s">
        <v>2948</v>
      </c>
      <c r="E2541" s="440">
        <v>85000</v>
      </c>
      <c r="F2541" s="429">
        <v>45313</v>
      </c>
      <c r="G2541" s="433">
        <v>2024</v>
      </c>
      <c r="H2541" s="432" t="s">
        <v>2922</v>
      </c>
      <c r="I2541" s="426" t="s">
        <v>2923</v>
      </c>
      <c r="J2541" s="426" t="s">
        <v>2923</v>
      </c>
      <c r="K2541" s="426" t="s">
        <v>1869</v>
      </c>
    </row>
    <row r="2542" spans="1:11" ht="30" x14ac:dyDescent="0.2">
      <c r="A2542" s="441" t="s">
        <v>3882</v>
      </c>
      <c r="B2542" s="426" t="s">
        <v>3133</v>
      </c>
      <c r="C2542" s="427" t="s">
        <v>3134</v>
      </c>
      <c r="D2542" s="427" t="s">
        <v>3135</v>
      </c>
      <c r="E2542" s="440">
        <v>150000</v>
      </c>
      <c r="F2542" s="429">
        <v>45324</v>
      </c>
      <c r="G2542" s="433">
        <v>2024</v>
      </c>
      <c r="H2542" s="432" t="s">
        <v>2828</v>
      </c>
      <c r="I2542" s="426" t="s">
        <v>2829</v>
      </c>
      <c r="J2542" s="426" t="s">
        <v>2829</v>
      </c>
      <c r="K2542" s="426" t="s">
        <v>2830</v>
      </c>
    </row>
    <row r="2543" spans="1:11" ht="30" x14ac:dyDescent="0.2">
      <c r="A2543" s="441" t="s">
        <v>3883</v>
      </c>
      <c r="B2543" s="426" t="s">
        <v>851</v>
      </c>
      <c r="C2543" s="427">
        <v>16613770019</v>
      </c>
      <c r="D2543" s="427" t="s">
        <v>852</v>
      </c>
      <c r="E2543" s="440">
        <v>324000</v>
      </c>
      <c r="F2543" s="429">
        <v>45351</v>
      </c>
      <c r="G2543" s="433">
        <v>2024</v>
      </c>
      <c r="H2543" s="432" t="s">
        <v>3147</v>
      </c>
      <c r="I2543" s="426" t="s">
        <v>3148</v>
      </c>
      <c r="J2543" s="426" t="s">
        <v>3148</v>
      </c>
      <c r="K2543" s="426" t="s">
        <v>82</v>
      </c>
    </row>
    <row r="2544" spans="1:11" ht="15" x14ac:dyDescent="0.2">
      <c r="A2544" s="441" t="s">
        <v>3884</v>
      </c>
      <c r="B2544" s="426" t="s">
        <v>1610</v>
      </c>
      <c r="C2544" s="427" t="s">
        <v>1611</v>
      </c>
      <c r="D2544" s="427" t="s">
        <v>1612</v>
      </c>
      <c r="E2544" s="440">
        <v>80000</v>
      </c>
      <c r="F2544" s="429">
        <v>45351</v>
      </c>
      <c r="G2544" s="433">
        <v>2024</v>
      </c>
      <c r="H2544" s="432" t="s">
        <v>3103</v>
      </c>
      <c r="I2544" s="426" t="s">
        <v>3104</v>
      </c>
      <c r="J2544" s="426" t="s">
        <v>3104</v>
      </c>
      <c r="K2544" s="426" t="s">
        <v>69</v>
      </c>
    </row>
    <row r="2545" spans="1:11" ht="15" x14ac:dyDescent="0.2">
      <c r="A2545" s="441" t="s">
        <v>3885</v>
      </c>
      <c r="B2545" s="426" t="s">
        <v>3149</v>
      </c>
      <c r="C2545" s="427" t="s">
        <v>3150</v>
      </c>
      <c r="D2545" s="427" t="s">
        <v>3151</v>
      </c>
      <c r="E2545" s="440">
        <v>45000</v>
      </c>
      <c r="F2545" s="429">
        <v>45351</v>
      </c>
      <c r="G2545" s="433">
        <v>2024</v>
      </c>
      <c r="H2545" s="432" t="s">
        <v>3119</v>
      </c>
      <c r="I2545" s="426" t="s">
        <v>3120</v>
      </c>
      <c r="J2545" s="426" t="s">
        <v>3120</v>
      </c>
      <c r="K2545" s="426" t="s">
        <v>3121</v>
      </c>
    </row>
    <row r="2546" spans="1:11" ht="30" x14ac:dyDescent="0.2">
      <c r="A2546" s="441" t="s">
        <v>3886</v>
      </c>
      <c r="B2546" s="426" t="s">
        <v>3032</v>
      </c>
      <c r="C2546" s="427">
        <v>620020221486</v>
      </c>
      <c r="D2546" s="427" t="s">
        <v>234</v>
      </c>
      <c r="E2546" s="440">
        <v>100000</v>
      </c>
      <c r="F2546" s="429">
        <v>45351</v>
      </c>
      <c r="G2546" s="433">
        <v>2024</v>
      </c>
      <c r="H2546" s="432" t="s">
        <v>3142</v>
      </c>
      <c r="I2546" s="426" t="s">
        <v>3143</v>
      </c>
      <c r="J2546" s="426" t="s">
        <v>3143</v>
      </c>
      <c r="K2546" s="426" t="s">
        <v>3144</v>
      </c>
    </row>
    <row r="2547" spans="1:11" ht="30" x14ac:dyDescent="0.2">
      <c r="A2547" s="443" t="s">
        <v>3887</v>
      </c>
      <c r="B2547" s="426" t="s">
        <v>1877</v>
      </c>
      <c r="C2547" s="427">
        <v>1860128183872</v>
      </c>
      <c r="D2547" s="444" t="s">
        <v>1878</v>
      </c>
      <c r="E2547" s="440">
        <v>384674.25</v>
      </c>
      <c r="F2547" s="429">
        <v>45351</v>
      </c>
      <c r="G2547" s="433">
        <v>2024</v>
      </c>
      <c r="H2547" s="432" t="s">
        <v>3152</v>
      </c>
      <c r="I2547" s="426" t="s">
        <v>3153</v>
      </c>
      <c r="J2547" s="426" t="s">
        <v>3153</v>
      </c>
      <c r="K2547" s="426" t="s">
        <v>109</v>
      </c>
    </row>
    <row r="2548" spans="1:11" ht="15" x14ac:dyDescent="0.2">
      <c r="A2548" s="441" t="s">
        <v>3888</v>
      </c>
      <c r="B2548" s="443" t="s">
        <v>3889</v>
      </c>
      <c r="C2548" s="445" t="s">
        <v>1768</v>
      </c>
      <c r="D2548" s="443" t="s">
        <v>1769</v>
      </c>
      <c r="E2548" s="446">
        <v>60000</v>
      </c>
      <c r="F2548" s="447">
        <v>45429</v>
      </c>
      <c r="G2548" s="433">
        <v>2024</v>
      </c>
      <c r="H2548" s="443" t="s">
        <v>3103</v>
      </c>
      <c r="I2548" s="443" t="s">
        <v>3104</v>
      </c>
      <c r="J2548" s="443" t="s">
        <v>3323</v>
      </c>
      <c r="K2548" s="443" t="s">
        <v>69</v>
      </c>
    </row>
    <row r="2549" spans="1:11" ht="30" x14ac:dyDescent="0.2">
      <c r="A2549" s="443" t="s">
        <v>3890</v>
      </c>
      <c r="B2549" s="443" t="s">
        <v>2032</v>
      </c>
      <c r="C2549" s="445" t="s">
        <v>3898</v>
      </c>
      <c r="D2549" s="443" t="s">
        <v>14</v>
      </c>
      <c r="E2549" s="446">
        <v>230000</v>
      </c>
      <c r="F2549" s="447">
        <v>45385</v>
      </c>
      <c r="G2549" s="433">
        <v>2024</v>
      </c>
      <c r="H2549" s="443" t="s">
        <v>3891</v>
      </c>
      <c r="I2549" s="443" t="s">
        <v>3892</v>
      </c>
      <c r="J2549" s="443" t="s">
        <v>3893</v>
      </c>
      <c r="K2549" s="443" t="s">
        <v>2788</v>
      </c>
    </row>
    <row r="2550" spans="1:11" ht="30" x14ac:dyDescent="0.2">
      <c r="A2550" s="443" t="s">
        <v>3894</v>
      </c>
      <c r="B2550" s="443" t="s">
        <v>1436</v>
      </c>
      <c r="C2550" s="445" t="s">
        <v>3899</v>
      </c>
      <c r="D2550" s="443" t="s">
        <v>1437</v>
      </c>
      <c r="E2550" s="446">
        <v>4300</v>
      </c>
      <c r="F2550" s="447">
        <v>45411</v>
      </c>
      <c r="G2550" s="433">
        <v>2024</v>
      </c>
      <c r="H2550" s="443" t="s">
        <v>3895</v>
      </c>
      <c r="I2550" s="443" t="s">
        <v>3896</v>
      </c>
      <c r="J2550" s="443" t="s">
        <v>3897</v>
      </c>
      <c r="K2550" s="443" t="s">
        <v>624</v>
      </c>
    </row>
    <row r="2551" spans="1:11" ht="30" x14ac:dyDescent="0.2">
      <c r="A2551" s="443" t="s">
        <v>3900</v>
      </c>
      <c r="B2551" s="443" t="s">
        <v>3901</v>
      </c>
      <c r="C2551" s="445" t="s">
        <v>3942</v>
      </c>
      <c r="D2551" s="443" t="s">
        <v>3902</v>
      </c>
      <c r="E2551" s="448">
        <v>12000</v>
      </c>
      <c r="F2551" s="447">
        <v>45397</v>
      </c>
      <c r="G2551" s="433">
        <v>2024</v>
      </c>
      <c r="H2551" s="443" t="s">
        <v>3903</v>
      </c>
      <c r="I2551" s="443" t="s">
        <v>3904</v>
      </c>
      <c r="J2551" s="443" t="s">
        <v>3905</v>
      </c>
      <c r="K2551" s="443" t="s">
        <v>3906</v>
      </c>
    </row>
    <row r="2552" spans="1:11" ht="45" x14ac:dyDescent="0.2">
      <c r="A2552" s="443" t="s">
        <v>3907</v>
      </c>
      <c r="B2552" s="443" t="s">
        <v>3032</v>
      </c>
      <c r="C2552" s="445" t="s">
        <v>3943</v>
      </c>
      <c r="D2552" s="443" t="s">
        <v>234</v>
      </c>
      <c r="E2552" s="448">
        <v>110000</v>
      </c>
      <c r="F2552" s="447">
        <v>45385</v>
      </c>
      <c r="G2552" s="433">
        <v>2024</v>
      </c>
      <c r="H2552" s="443" t="s">
        <v>3908</v>
      </c>
      <c r="I2552" s="443" t="s">
        <v>3909</v>
      </c>
      <c r="J2552" s="443" t="s">
        <v>3910</v>
      </c>
      <c r="K2552" s="443" t="s">
        <v>690</v>
      </c>
    </row>
    <row r="2553" spans="1:11" ht="30" x14ac:dyDescent="0.2">
      <c r="A2553" s="441" t="s">
        <v>3911</v>
      </c>
      <c r="B2553" s="443" t="s">
        <v>3032</v>
      </c>
      <c r="C2553" s="445" t="s">
        <v>3943</v>
      </c>
      <c r="D2553" s="443" t="s">
        <v>1733</v>
      </c>
      <c r="E2553" s="448">
        <v>120000</v>
      </c>
      <c r="F2553" s="447">
        <v>45385</v>
      </c>
      <c r="G2553" s="433">
        <v>2024</v>
      </c>
      <c r="H2553" s="443" t="s">
        <v>3097</v>
      </c>
      <c r="I2553" s="443" t="s">
        <v>3912</v>
      </c>
      <c r="J2553" s="443" t="s">
        <v>3913</v>
      </c>
      <c r="K2553" s="443" t="s">
        <v>60</v>
      </c>
    </row>
    <row r="2554" spans="1:11" ht="30" x14ac:dyDescent="0.2">
      <c r="A2554" s="441" t="s">
        <v>3914</v>
      </c>
      <c r="B2554" s="443" t="s">
        <v>3032</v>
      </c>
      <c r="C2554" s="445" t="s">
        <v>3943</v>
      </c>
      <c r="D2554" s="443" t="s">
        <v>234</v>
      </c>
      <c r="E2554" s="448">
        <v>120000</v>
      </c>
      <c r="F2554" s="447">
        <v>45385</v>
      </c>
      <c r="G2554" s="433">
        <v>2024</v>
      </c>
      <c r="H2554" s="449" t="s">
        <v>3105</v>
      </c>
      <c r="I2554" s="449" t="s">
        <v>3106</v>
      </c>
      <c r="J2554" s="443" t="s">
        <v>3683</v>
      </c>
      <c r="K2554" s="443" t="s">
        <v>60</v>
      </c>
    </row>
    <row r="2555" spans="1:11" ht="30" x14ac:dyDescent="0.2">
      <c r="A2555" s="442" t="s">
        <v>3915</v>
      </c>
      <c r="B2555" s="443" t="s">
        <v>313</v>
      </c>
      <c r="C2555" s="445" t="s">
        <v>3944</v>
      </c>
      <c r="D2555" s="443" t="s">
        <v>314</v>
      </c>
      <c r="E2555" s="448">
        <v>180000</v>
      </c>
      <c r="F2555" s="447">
        <v>45397</v>
      </c>
      <c r="G2555" s="433">
        <v>2024</v>
      </c>
      <c r="H2555" s="449" t="s">
        <v>3916</v>
      </c>
      <c r="I2555" s="449" t="s">
        <v>3917</v>
      </c>
      <c r="J2555" s="443" t="s">
        <v>3918</v>
      </c>
      <c r="K2555" s="443" t="s">
        <v>859</v>
      </c>
    </row>
    <row r="2556" spans="1:11" ht="15" x14ac:dyDescent="0.2">
      <c r="A2556" s="441" t="s">
        <v>3919</v>
      </c>
      <c r="B2556" s="443" t="s">
        <v>2429</v>
      </c>
      <c r="C2556" s="445" t="s">
        <v>3945</v>
      </c>
      <c r="D2556" s="443" t="s">
        <v>2430</v>
      </c>
      <c r="E2556" s="448">
        <v>18000</v>
      </c>
      <c r="F2556" s="447">
        <v>45429</v>
      </c>
      <c r="G2556" s="433">
        <v>2024</v>
      </c>
      <c r="H2556" s="449" t="s">
        <v>3920</v>
      </c>
      <c r="I2556" s="449" t="s">
        <v>3921</v>
      </c>
      <c r="J2556" s="443" t="s">
        <v>3922</v>
      </c>
      <c r="K2556" s="443" t="s">
        <v>371</v>
      </c>
    </row>
    <row r="2557" spans="1:11" ht="30" x14ac:dyDescent="0.2">
      <c r="A2557" s="441" t="s">
        <v>3923</v>
      </c>
      <c r="B2557" s="443" t="s">
        <v>3924</v>
      </c>
      <c r="C2557" s="445" t="s">
        <v>3946</v>
      </c>
      <c r="D2557" s="443" t="s">
        <v>1878</v>
      </c>
      <c r="E2557" s="448">
        <v>314342.65000000002</v>
      </c>
      <c r="F2557" s="447">
        <v>45411</v>
      </c>
      <c r="G2557" s="433">
        <v>2024</v>
      </c>
      <c r="H2557" s="449" t="s">
        <v>3925</v>
      </c>
      <c r="I2557" s="449" t="s">
        <v>3926</v>
      </c>
      <c r="J2557" s="443" t="s">
        <v>3927</v>
      </c>
      <c r="K2557" s="443" t="s">
        <v>378</v>
      </c>
    </row>
    <row r="2558" spans="1:11" ht="30" x14ac:dyDescent="0.2">
      <c r="A2558" s="441" t="s">
        <v>3928</v>
      </c>
      <c r="B2558" s="443" t="s">
        <v>3929</v>
      </c>
      <c r="C2558" s="445" t="s">
        <v>3943</v>
      </c>
      <c r="D2558" s="443" t="s">
        <v>3930</v>
      </c>
      <c r="E2558" s="448">
        <v>100000</v>
      </c>
      <c r="F2558" s="447">
        <v>45385</v>
      </c>
      <c r="G2558" s="433">
        <v>2024</v>
      </c>
      <c r="H2558" s="449" t="s">
        <v>3931</v>
      </c>
      <c r="I2558" s="449" t="s">
        <v>3932</v>
      </c>
      <c r="J2558" s="443" t="s">
        <v>3933</v>
      </c>
      <c r="K2558" s="443" t="s">
        <v>2312</v>
      </c>
    </row>
    <row r="2559" spans="1:11" ht="30" x14ac:dyDescent="0.2">
      <c r="A2559" s="441" t="s">
        <v>3934</v>
      </c>
      <c r="B2559" s="443" t="s">
        <v>3929</v>
      </c>
      <c r="C2559" s="445" t="s">
        <v>3947</v>
      </c>
      <c r="D2559" s="443" t="s">
        <v>1045</v>
      </c>
      <c r="E2559" s="448">
        <v>150000</v>
      </c>
      <c r="F2559" s="447">
        <v>45385</v>
      </c>
      <c r="G2559" s="433">
        <v>2024</v>
      </c>
      <c r="H2559" s="449" t="s">
        <v>3931</v>
      </c>
      <c r="I2559" s="449" t="s">
        <v>3935</v>
      </c>
      <c r="J2559" s="443" t="s">
        <v>3936</v>
      </c>
      <c r="K2559" s="443" t="s">
        <v>2312</v>
      </c>
    </row>
    <row r="2560" spans="1:11" ht="30" x14ac:dyDescent="0.2">
      <c r="A2560" s="441" t="s">
        <v>3937</v>
      </c>
      <c r="B2560" s="443" t="s">
        <v>3938</v>
      </c>
      <c r="C2560" s="445" t="s">
        <v>3948</v>
      </c>
      <c r="D2560" s="443" t="s">
        <v>40</v>
      </c>
      <c r="E2560" s="448">
        <v>384953.89</v>
      </c>
      <c r="F2560" s="447">
        <v>45397</v>
      </c>
      <c r="G2560" s="433">
        <v>2024</v>
      </c>
      <c r="H2560" s="449" t="s">
        <v>3939</v>
      </c>
      <c r="I2560" s="449" t="s">
        <v>3940</v>
      </c>
      <c r="J2560" s="443" t="s">
        <v>3941</v>
      </c>
      <c r="K2560" s="443" t="s">
        <v>382</v>
      </c>
    </row>
    <row r="2561" spans="1:11" ht="30" x14ac:dyDescent="0.2">
      <c r="A2561" s="441" t="s">
        <v>3949</v>
      </c>
      <c r="B2561" s="443" t="s">
        <v>3950</v>
      </c>
      <c r="C2561" s="443" t="s">
        <v>3951</v>
      </c>
      <c r="D2561" s="443" t="s">
        <v>2617</v>
      </c>
      <c r="E2561" s="448">
        <v>383159.63</v>
      </c>
      <c r="F2561" s="447">
        <v>45454</v>
      </c>
      <c r="G2561" s="433">
        <v>2024</v>
      </c>
      <c r="H2561" s="449" t="s">
        <v>3952</v>
      </c>
      <c r="I2561" s="449" t="s">
        <v>3072</v>
      </c>
      <c r="J2561" s="443" t="s">
        <v>3953</v>
      </c>
      <c r="K2561" s="443" t="s">
        <v>3954</v>
      </c>
    </row>
    <row r="2562" spans="1:11" ht="45" x14ac:dyDescent="0.2">
      <c r="A2562" s="441" t="s">
        <v>3955</v>
      </c>
      <c r="B2562" s="443" t="s">
        <v>3956</v>
      </c>
      <c r="C2562" s="450" t="s">
        <v>3957</v>
      </c>
      <c r="D2562" s="451" t="s">
        <v>172</v>
      </c>
      <c r="E2562" s="448">
        <v>382044</v>
      </c>
      <c r="F2562" s="447">
        <v>45385</v>
      </c>
      <c r="G2562" s="433">
        <v>2024</v>
      </c>
      <c r="H2562" s="443" t="s">
        <v>3958</v>
      </c>
      <c r="I2562" s="443" t="s">
        <v>3959</v>
      </c>
      <c r="J2562" s="443" t="s">
        <v>3960</v>
      </c>
      <c r="K2562" s="443" t="s">
        <v>359</v>
      </c>
    </row>
    <row r="2563" spans="1:11" ht="15" x14ac:dyDescent="0.2">
      <c r="A2563" s="441" t="s">
        <v>3961</v>
      </c>
      <c r="B2563" s="443" t="s">
        <v>3962</v>
      </c>
      <c r="C2563" s="450" t="s">
        <v>3963</v>
      </c>
      <c r="D2563" s="443" t="s">
        <v>40</v>
      </c>
      <c r="E2563" s="448">
        <v>241501.11</v>
      </c>
      <c r="F2563" s="447">
        <v>45397</v>
      </c>
      <c r="G2563" s="433">
        <v>2024</v>
      </c>
      <c r="H2563" s="443" t="s">
        <v>2885</v>
      </c>
      <c r="I2563" s="443" t="s">
        <v>3964</v>
      </c>
      <c r="J2563" s="443" t="s">
        <v>3965</v>
      </c>
      <c r="K2563" s="443" t="s">
        <v>1798</v>
      </c>
    </row>
    <row r="2564" spans="1:11" ht="15" x14ac:dyDescent="0.2">
      <c r="A2564" s="441" t="s">
        <v>3966</v>
      </c>
      <c r="B2564" s="443" t="s">
        <v>1058</v>
      </c>
      <c r="C2564" s="450" t="s">
        <v>3967</v>
      </c>
      <c r="D2564" s="450" t="s">
        <v>40</v>
      </c>
      <c r="E2564" s="448">
        <v>356370.43</v>
      </c>
      <c r="F2564" s="447">
        <v>45397</v>
      </c>
      <c r="G2564" s="433">
        <v>2024</v>
      </c>
      <c r="H2564" s="443" t="s">
        <v>3968</v>
      </c>
      <c r="I2564" s="443" t="s">
        <v>3969</v>
      </c>
      <c r="J2564" s="443" t="s">
        <v>3970</v>
      </c>
      <c r="K2564" s="443" t="s">
        <v>2164</v>
      </c>
    </row>
    <row r="2565" spans="1:11" ht="15" x14ac:dyDescent="0.2">
      <c r="A2565" s="441" t="s">
        <v>3981</v>
      </c>
      <c r="B2565" s="443" t="s">
        <v>3971</v>
      </c>
      <c r="C2565" s="445" t="s">
        <v>2855</v>
      </c>
      <c r="D2565" s="443" t="s">
        <v>2856</v>
      </c>
      <c r="E2565" s="448">
        <v>194087.32</v>
      </c>
      <c r="F2565" s="447">
        <v>45397</v>
      </c>
      <c r="G2565" s="433">
        <v>2024</v>
      </c>
      <c r="H2565" s="443" t="s">
        <v>3972</v>
      </c>
      <c r="I2565" s="443" t="s">
        <v>3973</v>
      </c>
      <c r="J2565" s="443" t="s">
        <v>3974</v>
      </c>
      <c r="K2565" s="443" t="s">
        <v>3975</v>
      </c>
    </row>
    <row r="2566" spans="1:11" ht="15" x14ac:dyDescent="0.2">
      <c r="A2566" s="441" t="s">
        <v>3976</v>
      </c>
      <c r="B2566" s="443" t="s">
        <v>3977</v>
      </c>
      <c r="C2566" s="450" t="s">
        <v>3978</v>
      </c>
      <c r="D2566" s="445" t="s">
        <v>2785</v>
      </c>
      <c r="E2566" s="448">
        <v>40765.589999999997</v>
      </c>
      <c r="F2566" s="447">
        <v>45454</v>
      </c>
      <c r="G2566" s="433">
        <v>2024</v>
      </c>
      <c r="H2566" s="443" t="s">
        <v>3103</v>
      </c>
      <c r="I2566" s="443" t="s">
        <v>3979</v>
      </c>
      <c r="J2566" s="443" t="s">
        <v>3980</v>
      </c>
      <c r="K2566" s="443" t="s">
        <v>69</v>
      </c>
    </row>
    <row r="2567" spans="1:11" ht="30" x14ac:dyDescent="0.2">
      <c r="A2567" s="441" t="s">
        <v>3982</v>
      </c>
      <c r="B2567" s="452" t="s">
        <v>3983</v>
      </c>
      <c r="C2567" s="453">
        <v>3130020220120</v>
      </c>
      <c r="D2567" s="444" t="s">
        <v>3984</v>
      </c>
      <c r="E2567" s="448">
        <v>100000</v>
      </c>
      <c r="F2567" s="447">
        <v>45411</v>
      </c>
      <c r="G2567" s="433">
        <v>2024</v>
      </c>
      <c r="H2567" s="443" t="s">
        <v>3136</v>
      </c>
      <c r="I2567" s="443" t="s">
        <v>3137</v>
      </c>
      <c r="J2567" s="443" t="s">
        <v>3985</v>
      </c>
      <c r="K2567" s="443" t="s">
        <v>2041</v>
      </c>
    </row>
    <row r="2568" spans="1:11" ht="30" x14ac:dyDescent="0.2">
      <c r="A2568" s="441" t="s">
        <v>3986</v>
      </c>
      <c r="B2568" s="452" t="s">
        <v>3938</v>
      </c>
      <c r="C2568" s="453" t="s">
        <v>3967</v>
      </c>
      <c r="D2568" s="444" t="s">
        <v>40</v>
      </c>
      <c r="E2568" s="448">
        <v>102466.59</v>
      </c>
      <c r="F2568" s="447">
        <v>45397</v>
      </c>
      <c r="G2568" s="433">
        <v>2024</v>
      </c>
      <c r="H2568" s="443" t="s">
        <v>3987</v>
      </c>
      <c r="I2568" s="443" t="s">
        <v>3988</v>
      </c>
      <c r="J2568" s="443" t="s">
        <v>3989</v>
      </c>
      <c r="K2568" s="443" t="s">
        <v>3990</v>
      </c>
    </row>
    <row r="2569" spans="1:11" ht="15" x14ac:dyDescent="0.2">
      <c r="A2569" s="441" t="s">
        <v>3991</v>
      </c>
      <c r="B2569" s="452" t="s">
        <v>2854</v>
      </c>
      <c r="C2569" s="453" t="s">
        <v>2855</v>
      </c>
      <c r="D2569" s="444" t="s">
        <v>2856</v>
      </c>
      <c r="E2569" s="448">
        <v>348823.63</v>
      </c>
      <c r="F2569" s="447">
        <v>45397</v>
      </c>
      <c r="G2569" s="433">
        <v>2024</v>
      </c>
      <c r="H2569" s="443" t="s">
        <v>3992</v>
      </c>
      <c r="I2569" s="443" t="s">
        <v>3993</v>
      </c>
      <c r="J2569" s="443" t="s">
        <v>3994</v>
      </c>
      <c r="K2569" s="443" t="s">
        <v>3995</v>
      </c>
    </row>
    <row r="2570" spans="1:11" ht="30" x14ac:dyDescent="0.2">
      <c r="A2570" s="441" t="s">
        <v>3996</v>
      </c>
      <c r="B2570" s="452" t="s">
        <v>3997</v>
      </c>
      <c r="C2570" s="453" t="s">
        <v>3957</v>
      </c>
      <c r="D2570" s="444" t="s">
        <v>172</v>
      </c>
      <c r="E2570" s="448">
        <v>193303</v>
      </c>
      <c r="F2570" s="447">
        <v>45385</v>
      </c>
      <c r="G2570" s="433">
        <v>2024</v>
      </c>
      <c r="H2570" s="443" t="s">
        <v>3998</v>
      </c>
      <c r="I2570" s="443" t="s">
        <v>3999</v>
      </c>
      <c r="J2570" s="443" t="s">
        <v>4000</v>
      </c>
      <c r="K2570" s="443" t="s">
        <v>4001</v>
      </c>
    </row>
    <row r="2571" spans="1:11" ht="15" x14ac:dyDescent="0.2">
      <c r="A2571" s="441" t="s">
        <v>4002</v>
      </c>
      <c r="B2571" s="452" t="s">
        <v>4003</v>
      </c>
      <c r="C2571" s="453" t="s">
        <v>3967</v>
      </c>
      <c r="D2571" s="444">
        <v>6981180000116</v>
      </c>
      <c r="E2571" s="448">
        <v>384999.8</v>
      </c>
      <c r="F2571" s="447">
        <v>45397</v>
      </c>
      <c r="G2571" s="433">
        <v>2024</v>
      </c>
      <c r="H2571" s="443" t="s">
        <v>4004</v>
      </c>
      <c r="I2571" s="443" t="s">
        <v>4005</v>
      </c>
      <c r="J2571" s="443" t="s">
        <v>4006</v>
      </c>
      <c r="K2571" s="443" t="s">
        <v>4007</v>
      </c>
    </row>
    <row r="2572" spans="1:11" ht="45" x14ac:dyDescent="0.2">
      <c r="A2572" s="441" t="s">
        <v>4008</v>
      </c>
      <c r="B2572" s="452" t="s">
        <v>4009</v>
      </c>
      <c r="C2572" s="453" t="s">
        <v>3967</v>
      </c>
      <c r="D2572" s="444">
        <v>6981180000116</v>
      </c>
      <c r="E2572" s="448">
        <v>57103.98</v>
      </c>
      <c r="F2572" s="447">
        <v>45397</v>
      </c>
      <c r="G2572" s="433">
        <v>2024</v>
      </c>
      <c r="H2572" s="443" t="s">
        <v>4010</v>
      </c>
      <c r="I2572" s="443" t="s">
        <v>4011</v>
      </c>
      <c r="J2572" s="443" t="s">
        <v>4012</v>
      </c>
      <c r="K2572" s="443" t="s">
        <v>2837</v>
      </c>
    </row>
    <row r="2573" spans="1:11" ht="30" x14ac:dyDescent="0.2">
      <c r="A2573" s="441" t="s">
        <v>4013</v>
      </c>
      <c r="B2573" s="452" t="s">
        <v>1099</v>
      </c>
      <c r="C2573" s="453">
        <v>623221310098</v>
      </c>
      <c r="D2573" s="444" t="s">
        <v>172</v>
      </c>
      <c r="E2573" s="448">
        <v>385000</v>
      </c>
      <c r="F2573" s="447">
        <v>45397</v>
      </c>
      <c r="G2573" s="433">
        <v>2024</v>
      </c>
      <c r="H2573" s="443" t="s">
        <v>4014</v>
      </c>
      <c r="I2573" s="443" t="s">
        <v>4015</v>
      </c>
      <c r="J2573" s="443" t="s">
        <v>4016</v>
      </c>
      <c r="K2573" s="443" t="s">
        <v>1739</v>
      </c>
    </row>
    <row r="2574" spans="1:11" ht="15" x14ac:dyDescent="0.2">
      <c r="A2574" s="441" t="s">
        <v>4017</v>
      </c>
      <c r="B2574" s="452" t="s">
        <v>297</v>
      </c>
      <c r="C2574" s="453" t="s">
        <v>4018</v>
      </c>
      <c r="D2574" s="444" t="s">
        <v>493</v>
      </c>
      <c r="E2574" s="448">
        <v>384968.75</v>
      </c>
      <c r="F2574" s="447">
        <v>45398</v>
      </c>
      <c r="G2574" s="433">
        <v>2024</v>
      </c>
      <c r="H2574" s="443" t="s">
        <v>4019</v>
      </c>
      <c r="I2574" s="443" t="s">
        <v>4020</v>
      </c>
      <c r="J2574" s="443" t="s">
        <v>3326</v>
      </c>
      <c r="K2574" s="443" t="s">
        <v>1003</v>
      </c>
    </row>
    <row r="2575" spans="1:11" ht="30" x14ac:dyDescent="0.2">
      <c r="A2575" s="441" t="s">
        <v>4021</v>
      </c>
      <c r="B2575" s="452" t="s">
        <v>1099</v>
      </c>
      <c r="C2575" s="453">
        <v>623221310098</v>
      </c>
      <c r="D2575" s="444" t="s">
        <v>172</v>
      </c>
      <c r="E2575" s="448">
        <v>384967</v>
      </c>
      <c r="F2575" s="447">
        <v>45397</v>
      </c>
      <c r="G2575" s="433">
        <v>2024</v>
      </c>
      <c r="H2575" s="443" t="s">
        <v>4022</v>
      </c>
      <c r="I2575" s="443" t="s">
        <v>4023</v>
      </c>
      <c r="J2575" s="443" t="s">
        <v>4024</v>
      </c>
      <c r="K2575" s="443" t="s">
        <v>2744</v>
      </c>
    </row>
    <row r="2576" spans="1:11" ht="30" x14ac:dyDescent="0.2">
      <c r="A2576" s="441" t="s">
        <v>4025</v>
      </c>
      <c r="B2576" s="452" t="s">
        <v>4026</v>
      </c>
      <c r="C2576" s="453" t="s">
        <v>2947</v>
      </c>
      <c r="D2576" s="444" t="s">
        <v>2948</v>
      </c>
      <c r="E2576" s="448">
        <v>320000</v>
      </c>
      <c r="F2576" s="447">
        <v>45398</v>
      </c>
      <c r="G2576" s="433">
        <v>2024</v>
      </c>
      <c r="H2576" s="443" t="s">
        <v>4027</v>
      </c>
      <c r="I2576" s="443" t="s">
        <v>4028</v>
      </c>
      <c r="J2576" s="443" t="s">
        <v>4029</v>
      </c>
      <c r="K2576" s="443" t="s">
        <v>859</v>
      </c>
    </row>
    <row r="2577" spans="1:11" ht="15" x14ac:dyDescent="0.2">
      <c r="A2577" s="441" t="s">
        <v>4030</v>
      </c>
      <c r="B2577" s="452" t="s">
        <v>297</v>
      </c>
      <c r="C2577" s="453" t="s">
        <v>1752</v>
      </c>
      <c r="D2577" s="444" t="s">
        <v>493</v>
      </c>
      <c r="E2577" s="448">
        <v>385000</v>
      </c>
      <c r="F2577" s="447">
        <v>45398</v>
      </c>
      <c r="G2577" s="433">
        <v>2024</v>
      </c>
      <c r="H2577" s="443" t="s">
        <v>4031</v>
      </c>
      <c r="I2577" s="443" t="s">
        <v>4032</v>
      </c>
      <c r="J2577" s="443" t="s">
        <v>3326</v>
      </c>
      <c r="K2577" s="443" t="s">
        <v>4033</v>
      </c>
    </row>
    <row r="2578" spans="1:11" ht="30" x14ac:dyDescent="0.2">
      <c r="A2578" s="441" t="s">
        <v>4034</v>
      </c>
      <c r="B2578" s="452" t="s">
        <v>297</v>
      </c>
      <c r="C2578" s="453" t="s">
        <v>1752</v>
      </c>
      <c r="D2578" s="444" t="s">
        <v>493</v>
      </c>
      <c r="E2578" s="448">
        <v>64681.88</v>
      </c>
      <c r="F2578" s="447">
        <v>45398</v>
      </c>
      <c r="G2578" s="433">
        <v>2024</v>
      </c>
      <c r="H2578" s="443" t="s">
        <v>4027</v>
      </c>
      <c r="I2578" s="443" t="s">
        <v>4035</v>
      </c>
      <c r="J2578" s="443" t="s">
        <v>4029</v>
      </c>
      <c r="K2578" s="443" t="s">
        <v>4036</v>
      </c>
    </row>
    <row r="2579" spans="1:11" ht="30" x14ac:dyDescent="0.2">
      <c r="A2579" s="441" t="s">
        <v>4037</v>
      </c>
      <c r="B2579" s="452" t="s">
        <v>1099</v>
      </c>
      <c r="C2579" s="453" t="s">
        <v>3957</v>
      </c>
      <c r="D2579" s="454" t="s">
        <v>172</v>
      </c>
      <c r="E2579" s="448">
        <v>381566</v>
      </c>
      <c r="F2579" s="447">
        <v>45397</v>
      </c>
      <c r="G2579" s="433">
        <v>2024</v>
      </c>
      <c r="H2579" s="443" t="s">
        <v>4038</v>
      </c>
      <c r="I2579" s="443" t="s">
        <v>4039</v>
      </c>
      <c r="J2579" s="443" t="s">
        <v>4016</v>
      </c>
      <c r="K2579" s="443" t="s">
        <v>1739</v>
      </c>
    </row>
    <row r="2580" spans="1:11" ht="30" x14ac:dyDescent="0.2">
      <c r="A2580" s="441" t="s">
        <v>4040</v>
      </c>
      <c r="B2580" s="452" t="s">
        <v>297</v>
      </c>
      <c r="C2580" s="453" t="s">
        <v>1752</v>
      </c>
      <c r="D2580" s="444" t="s">
        <v>493</v>
      </c>
      <c r="E2580" s="448">
        <v>384355.56</v>
      </c>
      <c r="F2580" s="447">
        <v>45398</v>
      </c>
      <c r="G2580" s="433">
        <v>2024</v>
      </c>
      <c r="H2580" s="443" t="s">
        <v>4041</v>
      </c>
      <c r="I2580" s="443" t="s">
        <v>4042</v>
      </c>
      <c r="J2580" s="443" t="s">
        <v>4043</v>
      </c>
      <c r="K2580" s="443" t="s">
        <v>1540</v>
      </c>
    </row>
    <row r="2581" spans="1:11" ht="15" x14ac:dyDescent="0.2">
      <c r="A2581" s="441" t="s">
        <v>4044</v>
      </c>
      <c r="B2581" s="452" t="s">
        <v>1948</v>
      </c>
      <c r="C2581" s="453">
        <v>2231523810018</v>
      </c>
      <c r="D2581" s="444" t="s">
        <v>772</v>
      </c>
      <c r="E2581" s="448">
        <v>6480</v>
      </c>
      <c r="F2581" s="447">
        <v>45420</v>
      </c>
      <c r="G2581" s="433">
        <v>2024</v>
      </c>
      <c r="H2581" s="443" t="s">
        <v>4045</v>
      </c>
      <c r="I2581" s="443" t="s">
        <v>4046</v>
      </c>
      <c r="J2581" s="443" t="s">
        <v>4047</v>
      </c>
      <c r="K2581" s="443" t="s">
        <v>150</v>
      </c>
    </row>
    <row r="2582" spans="1:11" ht="15" x14ac:dyDescent="0.2">
      <c r="A2582" s="441" t="s">
        <v>4048</v>
      </c>
      <c r="B2582" s="452" t="s">
        <v>1948</v>
      </c>
      <c r="C2582" s="453">
        <v>1861523810141</v>
      </c>
      <c r="D2582" s="444" t="s">
        <v>760</v>
      </c>
      <c r="E2582" s="448">
        <v>6685.71</v>
      </c>
      <c r="F2582" s="447">
        <v>45420</v>
      </c>
      <c r="G2582" s="433">
        <v>2024</v>
      </c>
      <c r="H2582" s="443" t="s">
        <v>4045</v>
      </c>
      <c r="I2582" s="443" t="s">
        <v>4046</v>
      </c>
      <c r="J2582" s="443" t="s">
        <v>4047</v>
      </c>
      <c r="K2582" s="443" t="s">
        <v>150</v>
      </c>
    </row>
    <row r="2583" spans="1:11" ht="15" x14ac:dyDescent="0.2">
      <c r="A2583" s="441" t="s">
        <v>4049</v>
      </c>
      <c r="B2583" s="452" t="s">
        <v>1948</v>
      </c>
      <c r="C2583" s="453">
        <v>2231523810433</v>
      </c>
      <c r="D2583" s="444" t="s">
        <v>759</v>
      </c>
      <c r="E2583" s="448">
        <v>5760</v>
      </c>
      <c r="F2583" s="447">
        <v>45420</v>
      </c>
      <c r="G2583" s="433">
        <v>2024</v>
      </c>
      <c r="H2583" s="443" t="s">
        <v>4045</v>
      </c>
      <c r="I2583" s="443" t="s">
        <v>4046</v>
      </c>
      <c r="J2583" s="443" t="s">
        <v>4047</v>
      </c>
      <c r="K2583" s="443" t="s">
        <v>150</v>
      </c>
    </row>
    <row r="2584" spans="1:11" ht="15" x14ac:dyDescent="0.2">
      <c r="A2584" s="441" t="s">
        <v>4050</v>
      </c>
      <c r="B2584" s="452" t="s">
        <v>3938</v>
      </c>
      <c r="C2584" s="453">
        <v>623221360087</v>
      </c>
      <c r="D2584" s="444" t="s">
        <v>40</v>
      </c>
      <c r="E2584" s="448">
        <v>384485.3</v>
      </c>
      <c r="F2584" s="447">
        <v>45429</v>
      </c>
      <c r="G2584" s="433">
        <v>2024</v>
      </c>
      <c r="H2584" s="443" t="s">
        <v>4051</v>
      </c>
      <c r="I2584" s="443" t="s">
        <v>4052</v>
      </c>
      <c r="J2584" s="443" t="s">
        <v>4053</v>
      </c>
      <c r="K2584" s="443" t="s">
        <v>3995</v>
      </c>
    </row>
    <row r="2585" spans="1:11" ht="30" x14ac:dyDescent="0.2">
      <c r="A2585" s="441" t="s">
        <v>4054</v>
      </c>
      <c r="B2585" s="452" t="s">
        <v>3938</v>
      </c>
      <c r="C2585" s="453">
        <v>623221360087</v>
      </c>
      <c r="D2585" s="444" t="s">
        <v>40</v>
      </c>
      <c r="E2585" s="448">
        <v>200000</v>
      </c>
      <c r="F2585" s="447">
        <v>45411</v>
      </c>
      <c r="G2585" s="433">
        <v>2024</v>
      </c>
      <c r="H2585" s="443" t="s">
        <v>4055</v>
      </c>
      <c r="I2585" s="443" t="s">
        <v>4056</v>
      </c>
      <c r="J2585" s="443" t="s">
        <v>4057</v>
      </c>
      <c r="K2585" s="443" t="s">
        <v>2156</v>
      </c>
    </row>
    <row r="2586" spans="1:11" ht="15" x14ac:dyDescent="0.2">
      <c r="A2586" s="441" t="s">
        <v>4058</v>
      </c>
      <c r="B2586" s="452" t="s">
        <v>751</v>
      </c>
      <c r="C2586" s="453" t="s">
        <v>4059</v>
      </c>
      <c r="D2586" s="444" t="s">
        <v>4060</v>
      </c>
      <c r="E2586" s="448">
        <v>8434.2900000000009</v>
      </c>
      <c r="F2586" s="447">
        <v>45420</v>
      </c>
      <c r="G2586" s="433">
        <v>2024</v>
      </c>
      <c r="H2586" s="443" t="s">
        <v>4045</v>
      </c>
      <c r="I2586" s="443" t="s">
        <v>4046</v>
      </c>
      <c r="J2586" s="443" t="s">
        <v>4047</v>
      </c>
      <c r="K2586" s="443" t="s">
        <v>150</v>
      </c>
    </row>
    <row r="2587" spans="1:11" ht="15" x14ac:dyDescent="0.2">
      <c r="A2587" s="441" t="s">
        <v>4061</v>
      </c>
      <c r="B2587" s="452" t="s">
        <v>751</v>
      </c>
      <c r="C2587" s="453" t="s">
        <v>4062</v>
      </c>
      <c r="D2587" s="444" t="s">
        <v>4063</v>
      </c>
      <c r="E2587" s="448">
        <v>11005.71</v>
      </c>
      <c r="F2587" s="447">
        <v>45420</v>
      </c>
      <c r="G2587" s="433">
        <v>2024</v>
      </c>
      <c r="H2587" s="443" t="s">
        <v>4045</v>
      </c>
      <c r="I2587" s="443" t="s">
        <v>4046</v>
      </c>
      <c r="J2587" s="443" t="s">
        <v>4047</v>
      </c>
      <c r="K2587" s="443" t="s">
        <v>150</v>
      </c>
    </row>
    <row r="2588" spans="1:11" ht="15" x14ac:dyDescent="0.2">
      <c r="A2588" s="441" t="s">
        <v>4064</v>
      </c>
      <c r="B2588" s="452" t="s">
        <v>751</v>
      </c>
      <c r="C2588" s="453" t="s">
        <v>4065</v>
      </c>
      <c r="D2588" s="444" t="s">
        <v>4066</v>
      </c>
      <c r="E2588" s="448">
        <v>11931.43</v>
      </c>
      <c r="F2588" s="447">
        <v>45420</v>
      </c>
      <c r="G2588" s="433">
        <v>2024</v>
      </c>
      <c r="H2588" s="443" t="s">
        <v>4045</v>
      </c>
      <c r="I2588" s="443" t="s">
        <v>4046</v>
      </c>
      <c r="J2588" s="443" t="s">
        <v>4047</v>
      </c>
      <c r="K2588" s="443" t="s">
        <v>150</v>
      </c>
    </row>
    <row r="2589" spans="1:11" ht="15" x14ac:dyDescent="0.2">
      <c r="A2589" s="441" t="s">
        <v>4067</v>
      </c>
      <c r="B2589" s="452" t="s">
        <v>751</v>
      </c>
      <c r="C2589" s="453" t="s">
        <v>4068</v>
      </c>
      <c r="D2589" s="444" t="s">
        <v>4069</v>
      </c>
      <c r="E2589" s="448">
        <v>9360</v>
      </c>
      <c r="F2589" s="447">
        <v>45420</v>
      </c>
      <c r="G2589" s="433">
        <v>2024</v>
      </c>
      <c r="H2589" s="443" t="s">
        <v>4045</v>
      </c>
      <c r="I2589" s="443" t="s">
        <v>4046</v>
      </c>
      <c r="J2589" s="443" t="s">
        <v>4047</v>
      </c>
      <c r="K2589" s="443" t="s">
        <v>150</v>
      </c>
    </row>
    <row r="2590" spans="1:11" ht="15" x14ac:dyDescent="0.2">
      <c r="A2590" s="441" t="s">
        <v>4070</v>
      </c>
      <c r="B2590" s="452" t="s">
        <v>751</v>
      </c>
      <c r="C2590" s="453" t="s">
        <v>4071</v>
      </c>
      <c r="D2590" s="444" t="s">
        <v>4072</v>
      </c>
      <c r="E2590" s="448">
        <v>4706.87</v>
      </c>
      <c r="F2590" s="447">
        <v>45420</v>
      </c>
      <c r="G2590" s="433">
        <v>2024</v>
      </c>
      <c r="H2590" s="443" t="s">
        <v>4045</v>
      </c>
      <c r="I2590" s="443" t="s">
        <v>4046</v>
      </c>
      <c r="J2590" s="443" t="s">
        <v>4047</v>
      </c>
      <c r="K2590" s="443" t="s">
        <v>150</v>
      </c>
    </row>
    <row r="2591" spans="1:11" ht="15" x14ac:dyDescent="0.2">
      <c r="A2591" s="441" t="s">
        <v>4073</v>
      </c>
      <c r="B2591" s="452" t="s">
        <v>751</v>
      </c>
      <c r="C2591" s="453" t="s">
        <v>4074</v>
      </c>
      <c r="D2591" s="444" t="s">
        <v>4075</v>
      </c>
      <c r="E2591" s="448">
        <v>7302.86</v>
      </c>
      <c r="F2591" s="447">
        <v>45420</v>
      </c>
      <c r="G2591" s="433">
        <v>2024</v>
      </c>
      <c r="H2591" s="443" t="s">
        <v>4045</v>
      </c>
      <c r="I2591" s="443" t="s">
        <v>4046</v>
      </c>
      <c r="J2591" s="443" t="s">
        <v>4047</v>
      </c>
      <c r="K2591" s="443" t="s">
        <v>150</v>
      </c>
    </row>
    <row r="2592" spans="1:11" ht="15" x14ac:dyDescent="0.2">
      <c r="A2592" s="441" t="s">
        <v>4076</v>
      </c>
      <c r="B2592" s="452" t="s">
        <v>751</v>
      </c>
      <c r="C2592" s="453" t="s">
        <v>4077</v>
      </c>
      <c r="D2592" s="444" t="s">
        <v>4078</v>
      </c>
      <c r="E2592" s="448">
        <v>8948.57</v>
      </c>
      <c r="F2592" s="447">
        <v>45420</v>
      </c>
      <c r="G2592" s="433">
        <v>2024</v>
      </c>
      <c r="H2592" s="443" t="s">
        <v>4045</v>
      </c>
      <c r="I2592" s="443" t="s">
        <v>4046</v>
      </c>
      <c r="J2592" s="443" t="s">
        <v>4047</v>
      </c>
      <c r="K2592" s="443" t="s">
        <v>150</v>
      </c>
    </row>
    <row r="2593" spans="1:11" ht="15" x14ac:dyDescent="0.2">
      <c r="A2593" s="441" t="s">
        <v>4079</v>
      </c>
      <c r="B2593" s="452" t="s">
        <v>751</v>
      </c>
      <c r="C2593" s="453" t="s">
        <v>4080</v>
      </c>
      <c r="D2593" s="444" t="s">
        <v>766</v>
      </c>
      <c r="E2593" s="448">
        <v>7508.57</v>
      </c>
      <c r="F2593" s="447">
        <v>45420</v>
      </c>
      <c r="G2593" s="433">
        <v>2024</v>
      </c>
      <c r="H2593" s="443" t="s">
        <v>4045</v>
      </c>
      <c r="I2593" s="443" t="s">
        <v>4046</v>
      </c>
      <c r="J2593" s="443" t="s">
        <v>4047</v>
      </c>
      <c r="K2593" s="443" t="s">
        <v>150</v>
      </c>
    </row>
    <row r="2594" spans="1:11" ht="15" x14ac:dyDescent="0.2">
      <c r="A2594" s="441" t="s">
        <v>4081</v>
      </c>
      <c r="B2594" s="452" t="s">
        <v>751</v>
      </c>
      <c r="C2594" s="453" t="s">
        <v>4082</v>
      </c>
      <c r="D2594" s="444" t="s">
        <v>4083</v>
      </c>
      <c r="E2594" s="448">
        <v>11984.77</v>
      </c>
      <c r="F2594" s="447">
        <v>45420</v>
      </c>
      <c r="G2594" s="433">
        <v>2024</v>
      </c>
      <c r="H2594" s="443" t="s">
        <v>4045</v>
      </c>
      <c r="I2594" s="443" t="s">
        <v>4046</v>
      </c>
      <c r="J2594" s="443" t="s">
        <v>4047</v>
      </c>
      <c r="K2594" s="443" t="s">
        <v>150</v>
      </c>
    </row>
    <row r="2595" spans="1:11" ht="15" x14ac:dyDescent="0.2">
      <c r="A2595" s="441" t="s">
        <v>4084</v>
      </c>
      <c r="B2595" s="452" t="s">
        <v>751</v>
      </c>
      <c r="C2595" s="453" t="s">
        <v>4085</v>
      </c>
      <c r="D2595" s="444" t="s">
        <v>765</v>
      </c>
      <c r="E2595" s="448">
        <v>4268.57</v>
      </c>
      <c r="F2595" s="447">
        <v>45420</v>
      </c>
      <c r="G2595" s="433">
        <v>2024</v>
      </c>
      <c r="H2595" s="443" t="s">
        <v>4045</v>
      </c>
      <c r="I2595" s="443" t="s">
        <v>4046</v>
      </c>
      <c r="J2595" s="443" t="s">
        <v>4047</v>
      </c>
      <c r="K2595" s="443" t="s">
        <v>150</v>
      </c>
    </row>
    <row r="2596" spans="1:11" ht="15" x14ac:dyDescent="0.2">
      <c r="A2596" s="441" t="s">
        <v>4086</v>
      </c>
      <c r="B2596" s="452" t="s">
        <v>751</v>
      </c>
      <c r="C2596" s="453" t="s">
        <v>4087</v>
      </c>
      <c r="D2596" s="444" t="s">
        <v>4088</v>
      </c>
      <c r="E2596" s="448">
        <v>15777.8</v>
      </c>
      <c r="F2596" s="447">
        <v>45420</v>
      </c>
      <c r="G2596" s="433">
        <v>2024</v>
      </c>
      <c r="H2596" s="443" t="s">
        <v>4045</v>
      </c>
      <c r="I2596" s="443" t="s">
        <v>4046</v>
      </c>
      <c r="J2596" s="443" t="s">
        <v>4047</v>
      </c>
      <c r="K2596" s="443" t="s">
        <v>150</v>
      </c>
    </row>
    <row r="2597" spans="1:11" ht="15" x14ac:dyDescent="0.2">
      <c r="A2597" s="441" t="s">
        <v>4089</v>
      </c>
      <c r="B2597" s="452" t="s">
        <v>751</v>
      </c>
      <c r="C2597" s="453" t="s">
        <v>4090</v>
      </c>
      <c r="D2597" s="444" t="s">
        <v>764</v>
      </c>
      <c r="E2597" s="448">
        <v>8228.57</v>
      </c>
      <c r="F2597" s="447">
        <v>45420</v>
      </c>
      <c r="G2597" s="433">
        <v>2024</v>
      </c>
      <c r="H2597" s="443" t="s">
        <v>4045</v>
      </c>
      <c r="I2597" s="443" t="s">
        <v>4046</v>
      </c>
      <c r="J2597" s="443" t="s">
        <v>4047</v>
      </c>
      <c r="K2597" s="443" t="s">
        <v>150</v>
      </c>
    </row>
    <row r="2598" spans="1:11" ht="15" x14ac:dyDescent="0.2">
      <c r="A2598" s="443" t="s">
        <v>4091</v>
      </c>
      <c r="B2598" s="452" t="s">
        <v>751</v>
      </c>
      <c r="C2598" s="453" t="s">
        <v>4092</v>
      </c>
      <c r="D2598" s="444" t="s">
        <v>4093</v>
      </c>
      <c r="E2598" s="448">
        <v>8604.94</v>
      </c>
      <c r="F2598" s="447">
        <v>45420</v>
      </c>
      <c r="G2598" s="433">
        <v>2024</v>
      </c>
      <c r="H2598" s="443" t="s">
        <v>4045</v>
      </c>
      <c r="I2598" s="443" t="s">
        <v>4046</v>
      </c>
      <c r="J2598" s="443" t="s">
        <v>4047</v>
      </c>
      <c r="K2598" s="443" t="s">
        <v>150</v>
      </c>
    </row>
    <row r="2599" spans="1:11" ht="15" x14ac:dyDescent="0.2">
      <c r="A2599" s="441" t="s">
        <v>4094</v>
      </c>
      <c r="B2599" s="452" t="s">
        <v>751</v>
      </c>
      <c r="C2599" s="455" t="s">
        <v>1949</v>
      </c>
      <c r="D2599" s="444" t="s">
        <v>1950</v>
      </c>
      <c r="E2599" s="448">
        <v>10902.86</v>
      </c>
      <c r="F2599" s="447">
        <v>45420</v>
      </c>
      <c r="G2599" s="433">
        <v>2024</v>
      </c>
      <c r="H2599" s="443" t="s">
        <v>4045</v>
      </c>
      <c r="I2599" s="443" t="s">
        <v>4046</v>
      </c>
      <c r="J2599" s="443" t="s">
        <v>4047</v>
      </c>
      <c r="K2599" s="443" t="s">
        <v>150</v>
      </c>
    </row>
    <row r="2600" spans="1:11" ht="30" x14ac:dyDescent="0.2">
      <c r="A2600" s="441" t="s">
        <v>4095</v>
      </c>
      <c r="B2600" s="452" t="s">
        <v>4096</v>
      </c>
      <c r="C2600" s="453" t="s">
        <v>4097</v>
      </c>
      <c r="D2600" s="444" t="s">
        <v>2028</v>
      </c>
      <c r="E2600" s="448">
        <v>350000</v>
      </c>
      <c r="F2600" s="447">
        <v>45411</v>
      </c>
      <c r="G2600" s="433">
        <v>2024</v>
      </c>
      <c r="H2600" s="449" t="s">
        <v>4098</v>
      </c>
      <c r="I2600" s="449" t="s">
        <v>4099</v>
      </c>
      <c r="J2600" s="443" t="s">
        <v>4100</v>
      </c>
      <c r="K2600" s="443" t="s">
        <v>812</v>
      </c>
    </row>
    <row r="2601" spans="1:11" ht="45" x14ac:dyDescent="0.2">
      <c r="A2601" s="441" t="s">
        <v>4101</v>
      </c>
      <c r="B2601" s="452" t="s">
        <v>1159</v>
      </c>
      <c r="C2601" s="453">
        <v>3137632720049</v>
      </c>
      <c r="D2601" s="444" t="s">
        <v>1160</v>
      </c>
      <c r="E2601" s="448">
        <v>30000</v>
      </c>
      <c r="F2601" s="447">
        <v>45411</v>
      </c>
      <c r="G2601" s="433">
        <v>2024</v>
      </c>
      <c r="H2601" s="443" t="s">
        <v>3908</v>
      </c>
      <c r="I2601" s="443" t="s">
        <v>4102</v>
      </c>
      <c r="J2601" s="443" t="s">
        <v>3910</v>
      </c>
      <c r="K2601" s="443" t="s">
        <v>690</v>
      </c>
    </row>
    <row r="2602" spans="1:11" ht="15" x14ac:dyDescent="0.2">
      <c r="A2602" s="441" t="s">
        <v>4103</v>
      </c>
      <c r="B2602" s="452" t="s">
        <v>751</v>
      </c>
      <c r="C2602" s="453" t="s">
        <v>4104</v>
      </c>
      <c r="D2602" s="444" t="s">
        <v>1957</v>
      </c>
      <c r="E2602" s="448">
        <v>7284.97</v>
      </c>
      <c r="F2602" s="447">
        <v>45420</v>
      </c>
      <c r="G2602" s="433">
        <v>2024</v>
      </c>
      <c r="H2602" s="443" t="s">
        <v>4045</v>
      </c>
      <c r="I2602" s="443" t="s">
        <v>4046</v>
      </c>
      <c r="J2602" s="443" t="s">
        <v>4047</v>
      </c>
      <c r="K2602" s="443" t="s">
        <v>150</v>
      </c>
    </row>
    <row r="2603" spans="1:11" ht="15" x14ac:dyDescent="0.2">
      <c r="A2603" s="441" t="s">
        <v>4105</v>
      </c>
      <c r="B2603" s="452" t="s">
        <v>751</v>
      </c>
      <c r="C2603" s="455" t="s">
        <v>1958</v>
      </c>
      <c r="D2603" s="444" t="s">
        <v>2668</v>
      </c>
      <c r="E2603" s="448">
        <v>5833.78</v>
      </c>
      <c r="F2603" s="447">
        <v>45420</v>
      </c>
      <c r="G2603" s="433">
        <v>2024</v>
      </c>
      <c r="H2603" s="443" t="s">
        <v>4045</v>
      </c>
      <c r="I2603" s="443" t="s">
        <v>4046</v>
      </c>
      <c r="J2603" s="443" t="s">
        <v>4047</v>
      </c>
      <c r="K2603" s="443" t="s">
        <v>150</v>
      </c>
    </row>
    <row r="2604" spans="1:11" ht="15" x14ac:dyDescent="0.2">
      <c r="A2604" s="441" t="s">
        <v>4106</v>
      </c>
      <c r="B2604" s="452" t="s">
        <v>751</v>
      </c>
      <c r="C2604" s="455" t="s">
        <v>1960</v>
      </c>
      <c r="D2604" s="444" t="s">
        <v>1961</v>
      </c>
      <c r="E2604" s="448">
        <v>23383.97</v>
      </c>
      <c r="F2604" s="447">
        <v>45420</v>
      </c>
      <c r="G2604" s="433">
        <v>2024</v>
      </c>
      <c r="H2604" s="443" t="s">
        <v>4045</v>
      </c>
      <c r="I2604" s="443" t="s">
        <v>4046</v>
      </c>
      <c r="J2604" s="443" t="s">
        <v>4047</v>
      </c>
      <c r="K2604" s="443" t="s">
        <v>150</v>
      </c>
    </row>
    <row r="2605" spans="1:11" ht="15" x14ac:dyDescent="0.2">
      <c r="A2605" s="441" t="s">
        <v>4107</v>
      </c>
      <c r="B2605" s="452" t="s">
        <v>751</v>
      </c>
      <c r="C2605" s="455" t="s">
        <v>1962</v>
      </c>
      <c r="D2605" s="444" t="s">
        <v>1963</v>
      </c>
      <c r="E2605" s="448">
        <v>14589.43</v>
      </c>
      <c r="F2605" s="447">
        <v>45436</v>
      </c>
      <c r="G2605" s="433">
        <v>2024</v>
      </c>
      <c r="H2605" s="443" t="s">
        <v>4045</v>
      </c>
      <c r="I2605" s="443" t="s">
        <v>4046</v>
      </c>
      <c r="J2605" s="443" t="s">
        <v>4047</v>
      </c>
      <c r="K2605" s="443" t="s">
        <v>150</v>
      </c>
    </row>
    <row r="2606" spans="1:11" ht="15" x14ac:dyDescent="0.2">
      <c r="A2606" s="441" t="s">
        <v>4108</v>
      </c>
      <c r="B2606" s="452" t="s">
        <v>751</v>
      </c>
      <c r="C2606" s="455" t="s">
        <v>2669</v>
      </c>
      <c r="D2606" s="444" t="s">
        <v>2670</v>
      </c>
      <c r="E2606" s="448">
        <v>6832.29</v>
      </c>
      <c r="F2606" s="447">
        <v>45420</v>
      </c>
      <c r="G2606" s="433">
        <v>2024</v>
      </c>
      <c r="H2606" s="443" t="s">
        <v>4045</v>
      </c>
      <c r="I2606" s="443" t="s">
        <v>4046</v>
      </c>
      <c r="J2606" s="443" t="s">
        <v>4047</v>
      </c>
      <c r="K2606" s="443" t="s">
        <v>150</v>
      </c>
    </row>
    <row r="2607" spans="1:11" ht="15" x14ac:dyDescent="0.2">
      <c r="A2607" s="441" t="s">
        <v>4109</v>
      </c>
      <c r="B2607" s="452" t="s">
        <v>751</v>
      </c>
      <c r="C2607" s="453" t="s">
        <v>2671</v>
      </c>
      <c r="D2607" s="444" t="s">
        <v>2672</v>
      </c>
      <c r="E2607" s="448">
        <v>15023.11</v>
      </c>
      <c r="F2607" s="447">
        <v>45420</v>
      </c>
      <c r="G2607" s="433">
        <v>2024</v>
      </c>
      <c r="H2607" s="443" t="s">
        <v>4045</v>
      </c>
      <c r="I2607" s="443" t="s">
        <v>4046</v>
      </c>
      <c r="J2607" s="443" t="s">
        <v>4047</v>
      </c>
      <c r="K2607" s="443" t="s">
        <v>150</v>
      </c>
    </row>
    <row r="2608" spans="1:11" ht="15" x14ac:dyDescent="0.2">
      <c r="A2608" s="441" t="s">
        <v>4110</v>
      </c>
      <c r="B2608" s="452" t="s">
        <v>751</v>
      </c>
      <c r="C2608" s="453" t="s">
        <v>1964</v>
      </c>
      <c r="D2608" s="444" t="s">
        <v>4111</v>
      </c>
      <c r="E2608" s="448">
        <v>30994.29</v>
      </c>
      <c r="F2608" s="447">
        <v>45420</v>
      </c>
      <c r="G2608" s="433">
        <v>2024</v>
      </c>
      <c r="H2608" s="443" t="s">
        <v>4045</v>
      </c>
      <c r="I2608" s="443" t="s">
        <v>4046</v>
      </c>
      <c r="J2608" s="443" t="s">
        <v>4047</v>
      </c>
      <c r="K2608" s="443" t="s">
        <v>150</v>
      </c>
    </row>
    <row r="2609" spans="1:11" ht="15" x14ac:dyDescent="0.2">
      <c r="A2609" s="441" t="s">
        <v>4112</v>
      </c>
      <c r="B2609" s="452" t="s">
        <v>751</v>
      </c>
      <c r="C2609" s="453" t="s">
        <v>1953</v>
      </c>
      <c r="D2609" s="444" t="s">
        <v>4113</v>
      </c>
      <c r="E2609" s="448">
        <v>19035.060000000001</v>
      </c>
      <c r="F2609" s="447">
        <v>45420</v>
      </c>
      <c r="G2609" s="433">
        <v>2024</v>
      </c>
      <c r="H2609" s="443" t="s">
        <v>4045</v>
      </c>
      <c r="I2609" s="443" t="s">
        <v>4046</v>
      </c>
      <c r="J2609" s="443" t="s">
        <v>4047</v>
      </c>
      <c r="K2609" s="443" t="s">
        <v>150</v>
      </c>
    </row>
    <row r="2610" spans="1:11" ht="15" x14ac:dyDescent="0.2">
      <c r="A2610" s="441" t="s">
        <v>4114</v>
      </c>
      <c r="B2610" s="452" t="s">
        <v>751</v>
      </c>
      <c r="C2610" s="453" t="s">
        <v>2814</v>
      </c>
      <c r="D2610" s="444" t="s">
        <v>4115</v>
      </c>
      <c r="E2610" s="448">
        <v>26200.35</v>
      </c>
      <c r="F2610" s="447">
        <v>45420</v>
      </c>
      <c r="G2610" s="433">
        <v>2024</v>
      </c>
      <c r="H2610" s="443" t="s">
        <v>4045</v>
      </c>
      <c r="I2610" s="443" t="s">
        <v>4046</v>
      </c>
      <c r="J2610" s="443" t="s">
        <v>4047</v>
      </c>
      <c r="K2610" s="443" t="s">
        <v>150</v>
      </c>
    </row>
    <row r="2611" spans="1:11" ht="15" x14ac:dyDescent="0.2">
      <c r="A2611" s="441" t="s">
        <v>4116</v>
      </c>
      <c r="B2611" s="452" t="s">
        <v>751</v>
      </c>
      <c r="C2611" s="453" t="s">
        <v>2296</v>
      </c>
      <c r="D2611" s="444" t="s">
        <v>2297</v>
      </c>
      <c r="E2611" s="448">
        <v>27183.08</v>
      </c>
      <c r="F2611" s="447">
        <v>45436</v>
      </c>
      <c r="G2611" s="433">
        <v>2024</v>
      </c>
      <c r="H2611" s="443" t="s">
        <v>4045</v>
      </c>
      <c r="I2611" s="443" t="s">
        <v>4046</v>
      </c>
      <c r="J2611" s="443" t="s">
        <v>4047</v>
      </c>
      <c r="K2611" s="443" t="s">
        <v>150</v>
      </c>
    </row>
    <row r="2612" spans="1:11" ht="15" x14ac:dyDescent="0.2">
      <c r="A2612" s="441" t="s">
        <v>4117</v>
      </c>
      <c r="B2612" s="452" t="s">
        <v>751</v>
      </c>
      <c r="C2612" s="453" t="s">
        <v>2816</v>
      </c>
      <c r="D2612" s="444" t="s">
        <v>2817</v>
      </c>
      <c r="E2612" s="448">
        <v>16556.64</v>
      </c>
      <c r="F2612" s="447">
        <v>45420</v>
      </c>
      <c r="G2612" s="433">
        <v>2024</v>
      </c>
      <c r="H2612" s="443" t="s">
        <v>4045</v>
      </c>
      <c r="I2612" s="443" t="s">
        <v>4046</v>
      </c>
      <c r="J2612" s="443" t="s">
        <v>4047</v>
      </c>
      <c r="K2612" s="443" t="s">
        <v>150</v>
      </c>
    </row>
    <row r="2613" spans="1:11" ht="15" x14ac:dyDescent="0.2">
      <c r="A2613" s="441" t="s">
        <v>4118</v>
      </c>
      <c r="B2613" s="452" t="s">
        <v>751</v>
      </c>
      <c r="C2613" s="453" t="s">
        <v>2818</v>
      </c>
      <c r="D2613" s="444" t="s">
        <v>2819</v>
      </c>
      <c r="E2613" s="448">
        <v>20396.669999999998</v>
      </c>
      <c r="F2613" s="447">
        <v>45420</v>
      </c>
      <c r="G2613" s="433">
        <v>2024</v>
      </c>
      <c r="H2613" s="443" t="s">
        <v>4045</v>
      </c>
      <c r="I2613" s="443" t="s">
        <v>4046</v>
      </c>
      <c r="J2613" s="443" t="s">
        <v>4047</v>
      </c>
      <c r="K2613" s="443" t="s">
        <v>150</v>
      </c>
    </row>
    <row r="2614" spans="1:11" ht="15" x14ac:dyDescent="0.2">
      <c r="A2614" s="441" t="s">
        <v>4119</v>
      </c>
      <c r="B2614" s="452" t="s">
        <v>751</v>
      </c>
      <c r="C2614" s="455" t="s">
        <v>4120</v>
      </c>
      <c r="D2614" s="444" t="s">
        <v>4121</v>
      </c>
      <c r="E2614" s="448">
        <v>16283.7</v>
      </c>
      <c r="F2614" s="447">
        <v>45420</v>
      </c>
      <c r="G2614" s="433">
        <v>2024</v>
      </c>
      <c r="H2614" s="443" t="s">
        <v>4045</v>
      </c>
      <c r="I2614" s="443" t="s">
        <v>4046</v>
      </c>
      <c r="J2614" s="443" t="s">
        <v>4047</v>
      </c>
      <c r="K2614" s="443" t="s">
        <v>150</v>
      </c>
    </row>
    <row r="2615" spans="1:11" ht="30" x14ac:dyDescent="0.2">
      <c r="A2615" s="441" t="s">
        <v>4122</v>
      </c>
      <c r="B2615" s="456" t="s">
        <v>2032</v>
      </c>
      <c r="C2615" s="453">
        <v>5670940070729</v>
      </c>
      <c r="D2615" s="444" t="s">
        <v>53</v>
      </c>
      <c r="E2615" s="448">
        <v>385000</v>
      </c>
      <c r="F2615" s="447">
        <v>45411</v>
      </c>
      <c r="G2615" s="433">
        <v>2024</v>
      </c>
      <c r="H2615" s="449" t="s">
        <v>4123</v>
      </c>
      <c r="I2615" s="449" t="s">
        <v>4124</v>
      </c>
      <c r="J2615" s="449" t="s">
        <v>4125</v>
      </c>
      <c r="K2615" s="449" t="s">
        <v>1739</v>
      </c>
    </row>
    <row r="2616" spans="1:11" ht="30" x14ac:dyDescent="0.2">
      <c r="A2616" s="441" t="s">
        <v>4126</v>
      </c>
      <c r="B2616" s="456" t="s">
        <v>2032</v>
      </c>
      <c r="C2616" s="453">
        <v>3670940070333</v>
      </c>
      <c r="D2616" s="444" t="s">
        <v>54</v>
      </c>
      <c r="E2616" s="448">
        <v>379935.35</v>
      </c>
      <c r="F2616" s="447">
        <v>45411</v>
      </c>
      <c r="G2616" s="433">
        <v>2024</v>
      </c>
      <c r="H2616" s="449" t="s">
        <v>4127</v>
      </c>
      <c r="I2616" s="449" t="s">
        <v>4128</v>
      </c>
      <c r="J2616" s="449" t="s">
        <v>4129</v>
      </c>
      <c r="K2616" s="449" t="s">
        <v>570</v>
      </c>
    </row>
    <row r="2617" spans="1:11" ht="30" x14ac:dyDescent="0.2">
      <c r="A2617" s="441" t="s">
        <v>4130</v>
      </c>
      <c r="B2617" s="456" t="s">
        <v>2032</v>
      </c>
      <c r="C2617" s="457">
        <v>3670940070333</v>
      </c>
      <c r="D2617" s="444" t="s">
        <v>4131</v>
      </c>
      <c r="E2617" s="448">
        <v>384953.89</v>
      </c>
      <c r="F2617" s="447">
        <v>45411</v>
      </c>
      <c r="G2617" s="433">
        <v>2024</v>
      </c>
      <c r="H2617" s="449" t="s">
        <v>4132</v>
      </c>
      <c r="I2617" s="449" t="s">
        <v>4133</v>
      </c>
      <c r="J2617" s="449" t="s">
        <v>4129</v>
      </c>
      <c r="K2617" s="449" t="s">
        <v>382</v>
      </c>
    </row>
    <row r="2618" spans="1:11" ht="30" x14ac:dyDescent="0.2">
      <c r="A2618" s="441" t="s">
        <v>4134</v>
      </c>
      <c r="B2618" s="456" t="s">
        <v>297</v>
      </c>
      <c r="C2618" s="457" t="s">
        <v>1752</v>
      </c>
      <c r="D2618" s="444" t="s">
        <v>493</v>
      </c>
      <c r="E2618" s="448">
        <v>250000</v>
      </c>
      <c r="F2618" s="447">
        <v>45411</v>
      </c>
      <c r="G2618" s="433">
        <v>2024</v>
      </c>
      <c r="H2618" s="449" t="s">
        <v>4135</v>
      </c>
      <c r="I2618" s="449" t="s">
        <v>4136</v>
      </c>
      <c r="J2618" s="443" t="s">
        <v>4137</v>
      </c>
      <c r="K2618" s="443" t="s">
        <v>593</v>
      </c>
    </row>
    <row r="2619" spans="1:11" ht="15" x14ac:dyDescent="0.2">
      <c r="A2619" s="441" t="s">
        <v>4138</v>
      </c>
      <c r="B2619" s="443" t="s">
        <v>751</v>
      </c>
      <c r="C2619" s="458" t="s">
        <v>4139</v>
      </c>
      <c r="D2619" s="443" t="s">
        <v>4140</v>
      </c>
      <c r="E2619" s="448">
        <v>6994.29</v>
      </c>
      <c r="F2619" s="447">
        <v>45436</v>
      </c>
      <c r="G2619" s="433">
        <v>2024</v>
      </c>
      <c r="H2619" s="443" t="s">
        <v>4045</v>
      </c>
      <c r="I2619" s="443" t="s">
        <v>4046</v>
      </c>
      <c r="J2619" s="443" t="s">
        <v>4047</v>
      </c>
      <c r="K2619" s="443" t="s">
        <v>150</v>
      </c>
    </row>
    <row r="2620" spans="1:11" ht="15" x14ac:dyDescent="0.2">
      <c r="A2620" s="441" t="s">
        <v>4141</v>
      </c>
      <c r="B2620" s="449" t="s">
        <v>2032</v>
      </c>
      <c r="C2620" s="449">
        <v>3620940071372</v>
      </c>
      <c r="D2620" s="443" t="s">
        <v>14</v>
      </c>
      <c r="E2620" s="448">
        <v>115545.08</v>
      </c>
      <c r="F2620" s="447">
        <v>45411</v>
      </c>
      <c r="G2620" s="433">
        <v>2024</v>
      </c>
      <c r="H2620" s="449" t="s">
        <v>4142</v>
      </c>
      <c r="I2620" s="449" t="s">
        <v>4143</v>
      </c>
      <c r="J2620" s="449" t="s">
        <v>4144</v>
      </c>
      <c r="K2620" s="449" t="s">
        <v>570</v>
      </c>
    </row>
    <row r="2621" spans="1:11" ht="15" x14ac:dyDescent="0.2">
      <c r="A2621" s="441" t="s">
        <v>4145</v>
      </c>
      <c r="B2621" s="449" t="s">
        <v>2032</v>
      </c>
      <c r="C2621" s="449">
        <v>3670940070333</v>
      </c>
      <c r="D2621" s="443" t="s">
        <v>4131</v>
      </c>
      <c r="E2621" s="448">
        <v>131442.51</v>
      </c>
      <c r="F2621" s="447">
        <v>45411</v>
      </c>
      <c r="G2621" s="433">
        <v>2024</v>
      </c>
      <c r="H2621" s="449" t="s">
        <v>4142</v>
      </c>
      <c r="I2621" s="449" t="s">
        <v>4143</v>
      </c>
      <c r="J2621" s="449" t="s">
        <v>4144</v>
      </c>
      <c r="K2621" s="449" t="s">
        <v>570</v>
      </c>
    </row>
    <row r="2622" spans="1:11" ht="15" x14ac:dyDescent="0.2">
      <c r="A2622" s="441" t="s">
        <v>4146</v>
      </c>
      <c r="B2622" s="449" t="s">
        <v>2032</v>
      </c>
      <c r="C2622" s="449">
        <v>5670940070729</v>
      </c>
      <c r="D2622" s="443" t="s">
        <v>4147</v>
      </c>
      <c r="E2622" s="448">
        <v>21778.01</v>
      </c>
      <c r="F2622" s="447">
        <v>45436</v>
      </c>
      <c r="G2622" s="433">
        <v>2024</v>
      </c>
      <c r="H2622" s="449" t="s">
        <v>4142</v>
      </c>
      <c r="I2622" s="449" t="s">
        <v>4143</v>
      </c>
      <c r="J2622" s="449" t="s">
        <v>4144</v>
      </c>
      <c r="K2622" s="449" t="s">
        <v>570</v>
      </c>
    </row>
    <row r="2623" spans="1:11" ht="30" x14ac:dyDescent="0.2">
      <c r="A2623" s="441" t="s">
        <v>4148</v>
      </c>
      <c r="B2623" s="449" t="s">
        <v>297</v>
      </c>
      <c r="C2623" s="449" t="s">
        <v>4149</v>
      </c>
      <c r="D2623" s="443" t="s">
        <v>493</v>
      </c>
      <c r="E2623" s="448">
        <v>250000</v>
      </c>
      <c r="F2623" s="447">
        <v>45411</v>
      </c>
      <c r="G2623" s="433">
        <v>2024</v>
      </c>
      <c r="H2623" s="449" t="s">
        <v>4150</v>
      </c>
      <c r="I2623" s="449" t="s">
        <v>4151</v>
      </c>
      <c r="J2623" s="443" t="s">
        <v>3622</v>
      </c>
      <c r="K2623" s="443" t="s">
        <v>580</v>
      </c>
    </row>
    <row r="2624" spans="1:11" ht="15" x14ac:dyDescent="0.2">
      <c r="A2624" s="441" t="s">
        <v>4152</v>
      </c>
      <c r="B2624" s="443" t="s">
        <v>1469</v>
      </c>
      <c r="C2624" s="445">
        <v>1664293720061</v>
      </c>
      <c r="D2624" s="443" t="s">
        <v>1470</v>
      </c>
      <c r="E2624" s="448">
        <v>115000</v>
      </c>
      <c r="F2624" s="447">
        <v>45429</v>
      </c>
      <c r="G2624" s="433">
        <v>2024</v>
      </c>
      <c r="H2624" s="443" t="s">
        <v>4153</v>
      </c>
      <c r="I2624" s="443" t="s">
        <v>4154</v>
      </c>
      <c r="J2624" s="443" t="s">
        <v>4155</v>
      </c>
      <c r="K2624" s="443" t="s">
        <v>782</v>
      </c>
    </row>
    <row r="2625" spans="1:11" ht="15" x14ac:dyDescent="0.2">
      <c r="A2625" s="441" t="s">
        <v>4156</v>
      </c>
      <c r="B2625" s="449" t="s">
        <v>2032</v>
      </c>
      <c r="C2625" s="449">
        <v>3620940071372</v>
      </c>
      <c r="D2625" s="443" t="s">
        <v>14</v>
      </c>
      <c r="E2625" s="448">
        <v>230000</v>
      </c>
      <c r="F2625" s="447">
        <v>45411</v>
      </c>
      <c r="G2625" s="433">
        <v>2024</v>
      </c>
      <c r="H2625" s="449" t="s">
        <v>4157</v>
      </c>
      <c r="I2625" s="449" t="s">
        <v>1677</v>
      </c>
      <c r="J2625" s="449" t="s">
        <v>3700</v>
      </c>
      <c r="K2625" s="449" t="s">
        <v>175</v>
      </c>
    </row>
    <row r="2626" spans="1:11" ht="45" x14ac:dyDescent="0.2">
      <c r="A2626" s="441" t="s">
        <v>4158</v>
      </c>
      <c r="B2626" s="443" t="s">
        <v>3032</v>
      </c>
      <c r="C2626" s="445" t="s">
        <v>4159</v>
      </c>
      <c r="D2626" s="443" t="s">
        <v>234</v>
      </c>
      <c r="E2626" s="448">
        <v>99999</v>
      </c>
      <c r="F2626" s="447">
        <v>45429</v>
      </c>
      <c r="G2626" s="433">
        <v>2024</v>
      </c>
      <c r="H2626" s="443" t="s">
        <v>4010</v>
      </c>
      <c r="I2626" s="443" t="s">
        <v>4160</v>
      </c>
      <c r="J2626" s="443" t="s">
        <v>4161</v>
      </c>
      <c r="K2626" s="443" t="s">
        <v>2837</v>
      </c>
    </row>
    <row r="2627" spans="1:11" ht="15" x14ac:dyDescent="0.2">
      <c r="A2627" s="441" t="s">
        <v>4162</v>
      </c>
      <c r="B2627" s="449" t="s">
        <v>297</v>
      </c>
      <c r="C2627" s="449" t="s">
        <v>1752</v>
      </c>
      <c r="D2627" s="443" t="s">
        <v>493</v>
      </c>
      <c r="E2627" s="448">
        <v>384999.51</v>
      </c>
      <c r="F2627" s="447">
        <v>45411</v>
      </c>
      <c r="G2627" s="433">
        <v>2024</v>
      </c>
      <c r="H2627" s="449" t="s">
        <v>4163</v>
      </c>
      <c r="I2627" s="449" t="s">
        <v>4164</v>
      </c>
      <c r="J2627" s="443" t="s">
        <v>17</v>
      </c>
      <c r="K2627" s="443" t="s">
        <v>18</v>
      </c>
    </row>
    <row r="2628" spans="1:11" ht="15" x14ac:dyDescent="0.2">
      <c r="A2628" s="441" t="s">
        <v>4165</v>
      </c>
      <c r="B2628" s="449" t="s">
        <v>297</v>
      </c>
      <c r="C2628" s="449" t="s">
        <v>1752</v>
      </c>
      <c r="D2628" s="443" t="s">
        <v>493</v>
      </c>
      <c r="E2628" s="448">
        <v>295000.49</v>
      </c>
      <c r="F2628" s="447">
        <v>45411</v>
      </c>
      <c r="G2628" s="433">
        <v>2024</v>
      </c>
      <c r="H2628" s="449" t="s">
        <v>4166</v>
      </c>
      <c r="I2628" s="449" t="s">
        <v>4167</v>
      </c>
      <c r="J2628" s="443" t="s">
        <v>17</v>
      </c>
      <c r="K2628" s="443" t="s">
        <v>18</v>
      </c>
    </row>
    <row r="2629" spans="1:11" ht="30" x14ac:dyDescent="0.2">
      <c r="A2629" s="441" t="s">
        <v>4168</v>
      </c>
      <c r="B2629" s="443" t="s">
        <v>4169</v>
      </c>
      <c r="C2629" s="445" t="s">
        <v>4170</v>
      </c>
      <c r="D2629" s="443" t="s">
        <v>1474</v>
      </c>
      <c r="E2629" s="448">
        <v>100000</v>
      </c>
      <c r="F2629" s="447">
        <v>45411</v>
      </c>
      <c r="G2629" s="433">
        <v>2024</v>
      </c>
      <c r="H2629" s="443" t="s">
        <v>4171</v>
      </c>
      <c r="I2629" s="443" t="s">
        <v>4172</v>
      </c>
      <c r="J2629" s="443" t="s">
        <v>4173</v>
      </c>
      <c r="K2629" s="443" t="s">
        <v>4174</v>
      </c>
    </row>
    <row r="2630" spans="1:11" ht="15" x14ac:dyDescent="0.2">
      <c r="A2630" s="441" t="s">
        <v>4175</v>
      </c>
      <c r="B2630" s="449" t="s">
        <v>2032</v>
      </c>
      <c r="C2630" s="449" t="s">
        <v>4176</v>
      </c>
      <c r="D2630" s="443" t="s">
        <v>14</v>
      </c>
      <c r="E2630" s="448">
        <v>239000</v>
      </c>
      <c r="F2630" s="447">
        <v>45411</v>
      </c>
      <c r="G2630" s="433">
        <v>2024</v>
      </c>
      <c r="H2630" s="449" t="s">
        <v>4177</v>
      </c>
      <c r="I2630" s="449" t="s">
        <v>4178</v>
      </c>
      <c r="J2630" s="449" t="s">
        <v>4179</v>
      </c>
      <c r="K2630" s="449" t="s">
        <v>3995</v>
      </c>
    </row>
    <row r="2631" spans="1:11" ht="15" x14ac:dyDescent="0.2">
      <c r="A2631" s="441" t="s">
        <v>4180</v>
      </c>
      <c r="B2631" s="443" t="s">
        <v>4181</v>
      </c>
      <c r="C2631" s="449">
        <v>2231523814803</v>
      </c>
      <c r="D2631" s="443" t="s">
        <v>4182</v>
      </c>
      <c r="E2631" s="448">
        <v>17470.900000000001</v>
      </c>
      <c r="F2631" s="447">
        <v>45436</v>
      </c>
      <c r="G2631" s="433">
        <v>2024</v>
      </c>
      <c r="H2631" s="449" t="s">
        <v>3920</v>
      </c>
      <c r="I2631" s="449" t="s">
        <v>4183</v>
      </c>
      <c r="J2631" s="449" t="s">
        <v>4184</v>
      </c>
      <c r="K2631" s="449" t="s">
        <v>371</v>
      </c>
    </row>
    <row r="2632" spans="1:11" ht="15" x14ac:dyDescent="0.2">
      <c r="A2632" s="441" t="s">
        <v>4185</v>
      </c>
      <c r="B2632" s="449" t="s">
        <v>2032</v>
      </c>
      <c r="C2632" s="449" t="s">
        <v>4186</v>
      </c>
      <c r="D2632" s="443" t="s">
        <v>54</v>
      </c>
      <c r="E2632" s="448">
        <v>61000</v>
      </c>
      <c r="F2632" s="447">
        <v>45411</v>
      </c>
      <c r="G2632" s="433">
        <v>2024</v>
      </c>
      <c r="H2632" s="449" t="s">
        <v>4177</v>
      </c>
      <c r="I2632" s="449" t="s">
        <v>4178</v>
      </c>
      <c r="J2632" s="449" t="s">
        <v>4179</v>
      </c>
      <c r="K2632" s="449" t="s">
        <v>3995</v>
      </c>
    </row>
    <row r="2633" spans="1:11" ht="15" x14ac:dyDescent="0.2">
      <c r="A2633" s="441" t="s">
        <v>4187</v>
      </c>
      <c r="B2633" s="443" t="s">
        <v>4188</v>
      </c>
      <c r="C2633" s="445" t="s">
        <v>4189</v>
      </c>
      <c r="D2633" s="443" t="s">
        <v>4190</v>
      </c>
      <c r="E2633" s="448">
        <v>8500</v>
      </c>
      <c r="F2633" s="447">
        <v>45411</v>
      </c>
      <c r="G2633" s="433">
        <v>2024</v>
      </c>
      <c r="H2633" s="443" t="s">
        <v>4191</v>
      </c>
      <c r="I2633" s="443" t="s">
        <v>4192</v>
      </c>
      <c r="J2633" s="443" t="s">
        <v>4193</v>
      </c>
      <c r="K2633" s="443" t="s">
        <v>2932</v>
      </c>
    </row>
    <row r="2634" spans="1:11" ht="15" x14ac:dyDescent="0.2">
      <c r="A2634" s="441" t="s">
        <v>4194</v>
      </c>
      <c r="B2634" s="443" t="s">
        <v>4195</v>
      </c>
      <c r="C2634" s="445" t="s">
        <v>4196</v>
      </c>
      <c r="D2634" s="443" t="s">
        <v>4197</v>
      </c>
      <c r="E2634" s="448">
        <v>20000</v>
      </c>
      <c r="F2634" s="447">
        <v>45411</v>
      </c>
      <c r="G2634" s="433">
        <v>2024</v>
      </c>
      <c r="H2634" s="443" t="s">
        <v>4191</v>
      </c>
      <c r="I2634" s="443" t="s">
        <v>4192</v>
      </c>
      <c r="J2634" s="443" t="s">
        <v>4193</v>
      </c>
      <c r="K2634" s="443" t="s">
        <v>2932</v>
      </c>
    </row>
    <row r="2635" spans="1:11" ht="15" x14ac:dyDescent="0.2">
      <c r="A2635" s="441" t="s">
        <v>4198</v>
      </c>
      <c r="B2635" s="443" t="s">
        <v>4199</v>
      </c>
      <c r="C2635" s="445" t="s">
        <v>4200</v>
      </c>
      <c r="D2635" s="443" t="s">
        <v>4201</v>
      </c>
      <c r="E2635" s="448">
        <v>27500</v>
      </c>
      <c r="F2635" s="447">
        <v>45412</v>
      </c>
      <c r="G2635" s="433">
        <v>2024</v>
      </c>
      <c r="H2635" s="443" t="s">
        <v>4191</v>
      </c>
      <c r="I2635" s="443" t="s">
        <v>4192</v>
      </c>
      <c r="J2635" s="443" t="s">
        <v>4193</v>
      </c>
      <c r="K2635" s="443" t="s">
        <v>2932</v>
      </c>
    </row>
    <row r="2636" spans="1:11" ht="15" x14ac:dyDescent="0.2">
      <c r="A2636" s="441" t="s">
        <v>4202</v>
      </c>
      <c r="B2636" s="443" t="s">
        <v>4203</v>
      </c>
      <c r="C2636" s="445" t="s">
        <v>4204</v>
      </c>
      <c r="D2636" s="443" t="s">
        <v>4205</v>
      </c>
      <c r="E2636" s="448">
        <v>1500</v>
      </c>
      <c r="F2636" s="447">
        <v>45412</v>
      </c>
      <c r="G2636" s="433">
        <v>2024</v>
      </c>
      <c r="H2636" s="443" t="s">
        <v>4191</v>
      </c>
      <c r="I2636" s="443" t="s">
        <v>4192</v>
      </c>
      <c r="J2636" s="443" t="s">
        <v>4193</v>
      </c>
      <c r="K2636" s="443" t="s">
        <v>2932</v>
      </c>
    </row>
    <row r="2637" spans="1:11" ht="15" x14ac:dyDescent="0.2">
      <c r="A2637" s="441" t="s">
        <v>4206</v>
      </c>
      <c r="B2637" s="443" t="s">
        <v>4181</v>
      </c>
      <c r="C2637" s="445">
        <v>2231523815060</v>
      </c>
      <c r="D2637" s="443" t="s">
        <v>4207</v>
      </c>
      <c r="E2637" s="448">
        <v>14268.5</v>
      </c>
      <c r="F2637" s="447">
        <v>45436</v>
      </c>
      <c r="G2637" s="433">
        <v>2024</v>
      </c>
      <c r="H2637" s="443" t="s">
        <v>3920</v>
      </c>
      <c r="I2637" s="443" t="s">
        <v>4208</v>
      </c>
      <c r="J2637" s="449" t="s">
        <v>4184</v>
      </c>
      <c r="K2637" s="449" t="s">
        <v>371</v>
      </c>
    </row>
    <row r="2638" spans="1:11" ht="30" x14ac:dyDescent="0.2">
      <c r="A2638" s="441" t="s">
        <v>4209</v>
      </c>
      <c r="B2638" s="443" t="s">
        <v>4210</v>
      </c>
      <c r="C2638" s="445" t="s">
        <v>4211</v>
      </c>
      <c r="D2638" s="443" t="s">
        <v>2898</v>
      </c>
      <c r="E2638" s="448">
        <v>30000</v>
      </c>
      <c r="F2638" s="447">
        <v>45429</v>
      </c>
      <c r="G2638" s="433">
        <v>2024</v>
      </c>
      <c r="H2638" s="443" t="s">
        <v>4212</v>
      </c>
      <c r="I2638" s="443" t="s">
        <v>4213</v>
      </c>
      <c r="J2638" s="443" t="s">
        <v>4214</v>
      </c>
      <c r="K2638" s="443" t="s">
        <v>4215</v>
      </c>
    </row>
    <row r="2639" spans="1:11" ht="15" x14ac:dyDescent="0.2">
      <c r="A2639" s="441" t="s">
        <v>4216</v>
      </c>
      <c r="B2639" s="443" t="s">
        <v>4181</v>
      </c>
      <c r="C2639" s="445">
        <v>2231523815141</v>
      </c>
      <c r="D2639" s="443" t="s">
        <v>4217</v>
      </c>
      <c r="E2639" s="448">
        <v>19864.64</v>
      </c>
      <c r="F2639" s="447">
        <v>45436</v>
      </c>
      <c r="G2639" s="433">
        <v>2024</v>
      </c>
      <c r="H2639" s="443" t="s">
        <v>3920</v>
      </c>
      <c r="I2639" s="443" t="s">
        <v>4208</v>
      </c>
      <c r="J2639" s="449" t="s">
        <v>4184</v>
      </c>
      <c r="K2639" s="449" t="s">
        <v>371</v>
      </c>
    </row>
    <row r="2640" spans="1:11" ht="15" x14ac:dyDescent="0.2">
      <c r="A2640" s="441" t="s">
        <v>4218</v>
      </c>
      <c r="B2640" s="443" t="s">
        <v>4181</v>
      </c>
      <c r="C2640" s="445">
        <v>2231523815222</v>
      </c>
      <c r="D2640" s="443" t="s">
        <v>4219</v>
      </c>
      <c r="E2640" s="448">
        <v>11235.04</v>
      </c>
      <c r="F2640" s="447">
        <v>45436</v>
      </c>
      <c r="G2640" s="433">
        <v>2024</v>
      </c>
      <c r="H2640" s="443" t="s">
        <v>3920</v>
      </c>
      <c r="I2640" s="443" t="s">
        <v>4208</v>
      </c>
      <c r="J2640" s="449" t="s">
        <v>4184</v>
      </c>
      <c r="K2640" s="449" t="s">
        <v>371</v>
      </c>
    </row>
    <row r="2641" spans="1:11" ht="15" x14ac:dyDescent="0.2">
      <c r="A2641" s="441" t="s">
        <v>4220</v>
      </c>
      <c r="B2641" s="443" t="s">
        <v>4181</v>
      </c>
      <c r="C2641" s="445">
        <v>2231523815303</v>
      </c>
      <c r="D2641" s="443" t="s">
        <v>4221</v>
      </c>
      <c r="E2641" s="448">
        <v>9600.81</v>
      </c>
      <c r="F2641" s="447">
        <v>45436</v>
      </c>
      <c r="G2641" s="433">
        <v>2024</v>
      </c>
      <c r="H2641" s="443" t="s">
        <v>3920</v>
      </c>
      <c r="I2641" s="443" t="s">
        <v>4208</v>
      </c>
      <c r="J2641" s="449" t="s">
        <v>4184</v>
      </c>
      <c r="K2641" s="449" t="s">
        <v>371</v>
      </c>
    </row>
    <row r="2642" spans="1:11" ht="15" x14ac:dyDescent="0.2">
      <c r="A2642" s="441" t="s">
        <v>4222</v>
      </c>
      <c r="B2642" s="443" t="s">
        <v>4181</v>
      </c>
      <c r="C2642" s="445">
        <v>2231523815559</v>
      </c>
      <c r="D2642" s="443" t="s">
        <v>4223</v>
      </c>
      <c r="E2642" s="448">
        <v>13645.59</v>
      </c>
      <c r="F2642" s="447">
        <v>45436</v>
      </c>
      <c r="G2642" s="433">
        <v>2024</v>
      </c>
      <c r="H2642" s="443" t="s">
        <v>3920</v>
      </c>
      <c r="I2642" s="443" t="s">
        <v>4208</v>
      </c>
      <c r="J2642" s="449" t="s">
        <v>4184</v>
      </c>
      <c r="K2642" s="449" t="s">
        <v>371</v>
      </c>
    </row>
    <row r="2643" spans="1:11" ht="15" x14ac:dyDescent="0.2">
      <c r="A2643" s="441" t="s">
        <v>4224</v>
      </c>
      <c r="B2643" s="443" t="s">
        <v>4181</v>
      </c>
      <c r="C2643" s="445">
        <v>2231523815893</v>
      </c>
      <c r="D2643" s="443" t="s">
        <v>4225</v>
      </c>
      <c r="E2643" s="448">
        <v>13005.65</v>
      </c>
      <c r="F2643" s="447">
        <v>45436</v>
      </c>
      <c r="G2643" s="433">
        <v>2024</v>
      </c>
      <c r="H2643" s="443" t="s">
        <v>3920</v>
      </c>
      <c r="I2643" s="443" t="s">
        <v>4208</v>
      </c>
      <c r="J2643" s="449" t="s">
        <v>4184</v>
      </c>
      <c r="K2643" s="449" t="s">
        <v>371</v>
      </c>
    </row>
    <row r="2644" spans="1:11" ht="15" x14ac:dyDescent="0.2">
      <c r="A2644" s="441" t="s">
        <v>4226</v>
      </c>
      <c r="B2644" s="443" t="s">
        <v>4181</v>
      </c>
      <c r="C2644" s="445">
        <v>2231523815630</v>
      </c>
      <c r="D2644" s="443" t="s">
        <v>4227</v>
      </c>
      <c r="E2644" s="448">
        <v>16789.240000000002</v>
      </c>
      <c r="F2644" s="447">
        <v>45436</v>
      </c>
      <c r="G2644" s="433">
        <v>2024</v>
      </c>
      <c r="H2644" s="443" t="s">
        <v>3920</v>
      </c>
      <c r="I2644" s="443" t="s">
        <v>4208</v>
      </c>
      <c r="J2644" s="449" t="s">
        <v>4184</v>
      </c>
      <c r="K2644" s="449" t="s">
        <v>371</v>
      </c>
    </row>
    <row r="2645" spans="1:11" ht="15" x14ac:dyDescent="0.2">
      <c r="A2645" s="441" t="s">
        <v>4228</v>
      </c>
      <c r="B2645" s="443" t="s">
        <v>4181</v>
      </c>
      <c r="C2645" s="445">
        <v>2231523815710</v>
      </c>
      <c r="D2645" s="443" t="s">
        <v>4229</v>
      </c>
      <c r="E2645" s="448">
        <v>8480.42</v>
      </c>
      <c r="F2645" s="447">
        <v>45436</v>
      </c>
      <c r="G2645" s="433">
        <v>2024</v>
      </c>
      <c r="H2645" s="443" t="s">
        <v>3920</v>
      </c>
      <c r="I2645" s="443" t="s">
        <v>4208</v>
      </c>
      <c r="J2645" s="449" t="s">
        <v>4184</v>
      </c>
      <c r="K2645" s="449" t="s">
        <v>371</v>
      </c>
    </row>
    <row r="2646" spans="1:11" ht="15" x14ac:dyDescent="0.2">
      <c r="A2646" s="441" t="s">
        <v>4230</v>
      </c>
      <c r="B2646" s="443" t="s">
        <v>2420</v>
      </c>
      <c r="C2646" s="445">
        <v>1863429750060</v>
      </c>
      <c r="D2646" s="443" t="s">
        <v>4231</v>
      </c>
      <c r="E2646" s="448">
        <v>100000</v>
      </c>
      <c r="F2646" s="447">
        <v>45436</v>
      </c>
      <c r="G2646" s="433">
        <v>2024</v>
      </c>
      <c r="H2646" s="443" t="s">
        <v>4232</v>
      </c>
      <c r="I2646" s="443" t="s">
        <v>4233</v>
      </c>
      <c r="J2646" s="443" t="s">
        <v>4234</v>
      </c>
      <c r="K2646" s="443" t="s">
        <v>2424</v>
      </c>
    </row>
    <row r="2647" spans="1:11" ht="30" x14ac:dyDescent="0.2">
      <c r="A2647" s="443" t="s">
        <v>4235</v>
      </c>
      <c r="B2647" s="443" t="s">
        <v>2032</v>
      </c>
      <c r="C2647" s="445">
        <v>3670940070333</v>
      </c>
      <c r="D2647" s="443" t="s">
        <v>4131</v>
      </c>
      <c r="E2647" s="448">
        <v>230000</v>
      </c>
      <c r="F2647" s="447">
        <v>45436</v>
      </c>
      <c r="G2647" s="433">
        <v>2024</v>
      </c>
      <c r="H2647" s="443" t="s">
        <v>4236</v>
      </c>
      <c r="I2647" s="443" t="s">
        <v>4237</v>
      </c>
      <c r="J2647" s="443" t="s">
        <v>4238</v>
      </c>
      <c r="K2647" s="443" t="s">
        <v>1174</v>
      </c>
    </row>
    <row r="2648" spans="1:11" ht="30" x14ac:dyDescent="0.2">
      <c r="A2648" s="441" t="s">
        <v>4239</v>
      </c>
      <c r="B2648" s="443" t="s">
        <v>798</v>
      </c>
      <c r="C2648" s="459">
        <v>629306180178</v>
      </c>
      <c r="D2648" s="443" t="s">
        <v>802</v>
      </c>
      <c r="E2648" s="448">
        <v>25000</v>
      </c>
      <c r="F2648" s="447">
        <v>45426</v>
      </c>
      <c r="G2648" s="433">
        <v>2024</v>
      </c>
      <c r="H2648" s="443" t="s">
        <v>3147</v>
      </c>
      <c r="I2648" s="443" t="s">
        <v>4240</v>
      </c>
      <c r="J2648" s="460" t="s">
        <v>3500</v>
      </c>
      <c r="K2648" s="460" t="s">
        <v>82</v>
      </c>
    </row>
    <row r="2649" spans="1:11" ht="15" x14ac:dyDescent="0.2">
      <c r="A2649" s="441" t="s">
        <v>4241</v>
      </c>
      <c r="B2649" s="460" t="s">
        <v>2991</v>
      </c>
      <c r="C2649" s="445">
        <v>4521848950047</v>
      </c>
      <c r="D2649" s="443" t="s">
        <v>2992</v>
      </c>
      <c r="E2649" s="448">
        <v>21000</v>
      </c>
      <c r="F2649" s="447">
        <v>45429</v>
      </c>
      <c r="G2649" s="433">
        <v>2024</v>
      </c>
      <c r="H2649" s="443" t="s">
        <v>4242</v>
      </c>
      <c r="I2649" s="443" t="s">
        <v>4243</v>
      </c>
      <c r="J2649" s="443" t="s">
        <v>4193</v>
      </c>
      <c r="K2649" s="443" t="s">
        <v>2932</v>
      </c>
    </row>
    <row r="2650" spans="1:11" ht="15" x14ac:dyDescent="0.2">
      <c r="A2650" s="441" t="s">
        <v>4244</v>
      </c>
      <c r="B2650" s="443" t="s">
        <v>4245</v>
      </c>
      <c r="C2650" s="445">
        <v>4521747320013</v>
      </c>
      <c r="D2650" s="443" t="s">
        <v>187</v>
      </c>
      <c r="E2650" s="448">
        <v>12960</v>
      </c>
      <c r="F2650" s="447">
        <v>45429</v>
      </c>
      <c r="G2650" s="433">
        <v>2024</v>
      </c>
      <c r="H2650" s="443" t="s">
        <v>4242</v>
      </c>
      <c r="I2650" s="443" t="s">
        <v>4243</v>
      </c>
      <c r="J2650" s="443" t="s">
        <v>4193</v>
      </c>
      <c r="K2650" s="443" t="s">
        <v>2932</v>
      </c>
    </row>
    <row r="2651" spans="1:11" ht="15" x14ac:dyDescent="0.2">
      <c r="A2651" s="441" t="s">
        <v>4246</v>
      </c>
      <c r="B2651" s="441" t="s">
        <v>2951</v>
      </c>
      <c r="C2651" s="445">
        <v>4524514270440</v>
      </c>
      <c r="D2651" s="443" t="s">
        <v>2965</v>
      </c>
      <c r="E2651" s="448">
        <v>9000</v>
      </c>
      <c r="F2651" s="447">
        <v>45426</v>
      </c>
      <c r="G2651" s="433">
        <v>2024</v>
      </c>
      <c r="H2651" s="443" t="s">
        <v>4242</v>
      </c>
      <c r="I2651" s="443" t="s">
        <v>4243</v>
      </c>
      <c r="J2651" s="443" t="s">
        <v>4193</v>
      </c>
      <c r="K2651" s="443" t="s">
        <v>2932</v>
      </c>
    </row>
    <row r="2652" spans="1:11" ht="15" x14ac:dyDescent="0.2">
      <c r="A2652" s="441" t="s">
        <v>4247</v>
      </c>
      <c r="B2652" s="441" t="s">
        <v>2951</v>
      </c>
      <c r="C2652" s="445">
        <v>4524514270695</v>
      </c>
      <c r="D2652" s="443" t="s">
        <v>2952</v>
      </c>
      <c r="E2652" s="448">
        <v>12000</v>
      </c>
      <c r="F2652" s="447">
        <v>45426</v>
      </c>
      <c r="G2652" s="433">
        <v>2024</v>
      </c>
      <c r="H2652" s="443" t="s">
        <v>4242</v>
      </c>
      <c r="I2652" s="443" t="s">
        <v>4243</v>
      </c>
      <c r="J2652" s="443" t="s">
        <v>4193</v>
      </c>
      <c r="K2652" s="443" t="s">
        <v>2932</v>
      </c>
    </row>
    <row r="2653" spans="1:11" ht="15" x14ac:dyDescent="0.2">
      <c r="A2653" s="441" t="s">
        <v>4248</v>
      </c>
      <c r="B2653" s="441" t="s">
        <v>2951</v>
      </c>
      <c r="C2653" s="445">
        <v>4524514270369</v>
      </c>
      <c r="D2653" s="443" t="s">
        <v>2953</v>
      </c>
      <c r="E2653" s="448">
        <v>8000</v>
      </c>
      <c r="F2653" s="447">
        <v>45426</v>
      </c>
      <c r="G2653" s="433">
        <v>2024</v>
      </c>
      <c r="H2653" s="443" t="s">
        <v>4242</v>
      </c>
      <c r="I2653" s="443" t="s">
        <v>4243</v>
      </c>
      <c r="J2653" s="443" t="s">
        <v>4193</v>
      </c>
      <c r="K2653" s="443" t="s">
        <v>2932</v>
      </c>
    </row>
    <row r="2654" spans="1:11" ht="15" x14ac:dyDescent="0.2">
      <c r="A2654" s="441" t="s">
        <v>4249</v>
      </c>
      <c r="B2654" s="441" t="s">
        <v>2951</v>
      </c>
      <c r="C2654" s="445">
        <v>4524514270512</v>
      </c>
      <c r="D2654" s="460" t="s">
        <v>2963</v>
      </c>
      <c r="E2654" s="448">
        <v>4000</v>
      </c>
      <c r="F2654" s="447">
        <v>45426</v>
      </c>
      <c r="G2654" s="433">
        <v>2024</v>
      </c>
      <c r="H2654" s="443" t="s">
        <v>4242</v>
      </c>
      <c r="I2654" s="443" t="s">
        <v>4243</v>
      </c>
      <c r="J2654" s="443" t="s">
        <v>4193</v>
      </c>
      <c r="K2654" s="443" t="s">
        <v>2932</v>
      </c>
    </row>
    <row r="2655" spans="1:11" ht="15" x14ac:dyDescent="0.2">
      <c r="A2655" s="441" t="s">
        <v>4250</v>
      </c>
      <c r="B2655" s="441" t="s">
        <v>2951</v>
      </c>
      <c r="C2655" s="445">
        <v>4524514270024</v>
      </c>
      <c r="D2655" s="443" t="s">
        <v>2964</v>
      </c>
      <c r="E2655" s="448">
        <v>17000</v>
      </c>
      <c r="F2655" s="447">
        <v>45426</v>
      </c>
      <c r="G2655" s="433">
        <v>2024</v>
      </c>
      <c r="H2655" s="443" t="s">
        <v>4242</v>
      </c>
      <c r="I2655" s="443" t="s">
        <v>4243</v>
      </c>
      <c r="J2655" s="443" t="s">
        <v>4193</v>
      </c>
      <c r="K2655" s="443" t="s">
        <v>2932</v>
      </c>
    </row>
    <row r="2656" spans="1:11" ht="15" x14ac:dyDescent="0.2">
      <c r="A2656" s="441" t="s">
        <v>4251</v>
      </c>
      <c r="B2656" s="443" t="s">
        <v>4252</v>
      </c>
      <c r="C2656" s="459" t="s">
        <v>4253</v>
      </c>
      <c r="D2656" s="443" t="s">
        <v>4254</v>
      </c>
      <c r="E2656" s="448">
        <v>18500</v>
      </c>
      <c r="F2656" s="447">
        <v>45426</v>
      </c>
      <c r="G2656" s="433">
        <v>2024</v>
      </c>
      <c r="H2656" s="443" t="s">
        <v>4255</v>
      </c>
      <c r="I2656" s="443" t="s">
        <v>4192</v>
      </c>
      <c r="J2656" s="443" t="s">
        <v>4193</v>
      </c>
      <c r="K2656" s="443" t="s">
        <v>2932</v>
      </c>
    </row>
    <row r="2657" spans="1:11" ht="30" x14ac:dyDescent="0.2">
      <c r="A2657" s="441" t="s">
        <v>4256</v>
      </c>
      <c r="B2657" s="443" t="s">
        <v>4257</v>
      </c>
      <c r="C2657" s="445">
        <v>4520604770006</v>
      </c>
      <c r="D2657" s="443" t="s">
        <v>4258</v>
      </c>
      <c r="E2657" s="448">
        <v>8000</v>
      </c>
      <c r="F2657" s="447">
        <v>45426</v>
      </c>
      <c r="G2657" s="433">
        <v>2024</v>
      </c>
      <c r="H2657" s="443" t="s">
        <v>4242</v>
      </c>
      <c r="I2657" s="443" t="s">
        <v>4243</v>
      </c>
      <c r="J2657" s="443" t="s">
        <v>4193</v>
      </c>
      <c r="K2657" s="443" t="s">
        <v>2932</v>
      </c>
    </row>
    <row r="2658" spans="1:11" ht="15" x14ac:dyDescent="0.2">
      <c r="A2658" s="441" t="s">
        <v>4259</v>
      </c>
      <c r="B2658" s="443" t="s">
        <v>4260</v>
      </c>
      <c r="C2658" s="445" t="s">
        <v>4261</v>
      </c>
      <c r="D2658" s="443" t="s">
        <v>4262</v>
      </c>
      <c r="E2658" s="448">
        <v>4500</v>
      </c>
      <c r="F2658" s="447">
        <v>45426</v>
      </c>
      <c r="G2658" s="433">
        <v>2024</v>
      </c>
      <c r="H2658" s="443" t="s">
        <v>4255</v>
      </c>
      <c r="I2658" s="443" t="s">
        <v>4192</v>
      </c>
      <c r="J2658" s="443" t="s">
        <v>4193</v>
      </c>
      <c r="K2658" s="443" t="s">
        <v>2932</v>
      </c>
    </row>
    <row r="2659" spans="1:11" ht="15" x14ac:dyDescent="0.2">
      <c r="A2659" s="441" t="s">
        <v>4263</v>
      </c>
      <c r="B2659" s="443" t="s">
        <v>4260</v>
      </c>
      <c r="C2659" s="445" t="s">
        <v>4264</v>
      </c>
      <c r="D2659" s="443" t="s">
        <v>4265</v>
      </c>
      <c r="E2659" s="448">
        <v>6000</v>
      </c>
      <c r="F2659" s="447">
        <v>45426</v>
      </c>
      <c r="G2659" s="433">
        <v>2024</v>
      </c>
      <c r="H2659" s="443" t="s">
        <v>4255</v>
      </c>
      <c r="I2659" s="443" t="s">
        <v>4192</v>
      </c>
      <c r="J2659" s="443" t="s">
        <v>4193</v>
      </c>
      <c r="K2659" s="443" t="s">
        <v>2932</v>
      </c>
    </row>
    <row r="2660" spans="1:11" ht="15" x14ac:dyDescent="0.2">
      <c r="A2660" s="441" t="s">
        <v>4266</v>
      </c>
      <c r="B2660" s="443" t="s">
        <v>2032</v>
      </c>
      <c r="C2660" s="459">
        <v>3620940071372</v>
      </c>
      <c r="D2660" s="443" t="s">
        <v>14</v>
      </c>
      <c r="E2660" s="448">
        <v>201234.54</v>
      </c>
      <c r="F2660" s="447">
        <v>45436</v>
      </c>
      <c r="G2660" s="433">
        <v>2024</v>
      </c>
      <c r="H2660" s="443" t="s">
        <v>3920</v>
      </c>
      <c r="I2660" s="443" t="s">
        <v>3921</v>
      </c>
      <c r="J2660" s="449" t="s">
        <v>4184</v>
      </c>
      <c r="K2660" s="449" t="s">
        <v>371</v>
      </c>
    </row>
    <row r="2661" spans="1:11" ht="15" x14ac:dyDescent="0.2">
      <c r="A2661" s="441" t="s">
        <v>4267</v>
      </c>
      <c r="B2661" s="443" t="s">
        <v>432</v>
      </c>
      <c r="C2661" s="445">
        <v>6992988730072</v>
      </c>
      <c r="D2661" s="460" t="s">
        <v>433</v>
      </c>
      <c r="E2661" s="448">
        <v>200000</v>
      </c>
      <c r="F2661" s="447">
        <v>45429</v>
      </c>
      <c r="G2661" s="433">
        <v>2024</v>
      </c>
      <c r="H2661" s="443" t="s">
        <v>4268</v>
      </c>
      <c r="I2661" s="443" t="s">
        <v>4269</v>
      </c>
      <c r="J2661" s="443" t="s">
        <v>4270</v>
      </c>
      <c r="K2661" s="443" t="s">
        <v>1732</v>
      </c>
    </row>
    <row r="2662" spans="1:11" ht="30" x14ac:dyDescent="0.2">
      <c r="A2662" s="441" t="s">
        <v>4271</v>
      </c>
      <c r="B2662" s="460" t="s">
        <v>2976</v>
      </c>
      <c r="C2662" s="445">
        <v>18914240037</v>
      </c>
      <c r="D2662" s="443" t="s">
        <v>2977</v>
      </c>
      <c r="E2662" s="448">
        <v>75000</v>
      </c>
      <c r="F2662" s="447">
        <v>45426</v>
      </c>
      <c r="G2662" s="433">
        <v>2024</v>
      </c>
      <c r="H2662" s="443" t="s">
        <v>4242</v>
      </c>
      <c r="I2662" s="443" t="s">
        <v>4243</v>
      </c>
      <c r="J2662" s="443" t="s">
        <v>4193</v>
      </c>
      <c r="K2662" s="443" t="s">
        <v>2932</v>
      </c>
    </row>
    <row r="2663" spans="1:11" ht="15" x14ac:dyDescent="0.2">
      <c r="A2663" s="441" t="s">
        <v>4272</v>
      </c>
      <c r="B2663" s="443" t="s">
        <v>4273</v>
      </c>
      <c r="C2663" s="445" t="s">
        <v>4274</v>
      </c>
      <c r="D2663" s="443" t="s">
        <v>4275</v>
      </c>
      <c r="E2663" s="448">
        <v>15000</v>
      </c>
      <c r="F2663" s="447">
        <v>45429</v>
      </c>
      <c r="G2663" s="433">
        <v>2024</v>
      </c>
      <c r="H2663" s="443" t="s">
        <v>4255</v>
      </c>
      <c r="I2663" s="443" t="s">
        <v>4192</v>
      </c>
      <c r="J2663" s="443" t="s">
        <v>4193</v>
      </c>
      <c r="K2663" s="443" t="s">
        <v>2932</v>
      </c>
    </row>
    <row r="2664" spans="1:11" ht="15" x14ac:dyDescent="0.2">
      <c r="A2664" s="441" t="s">
        <v>4276</v>
      </c>
      <c r="B2664" s="443" t="s">
        <v>4277</v>
      </c>
      <c r="C2664" s="445" t="s">
        <v>4278</v>
      </c>
      <c r="D2664" s="443" t="s">
        <v>4279</v>
      </c>
      <c r="E2664" s="448">
        <v>12000</v>
      </c>
      <c r="F2664" s="447">
        <v>45429</v>
      </c>
      <c r="G2664" s="433">
        <v>2024</v>
      </c>
      <c r="H2664" s="443" t="s">
        <v>4255</v>
      </c>
      <c r="I2664" s="443" t="s">
        <v>4192</v>
      </c>
      <c r="J2664" s="443" t="s">
        <v>4193</v>
      </c>
      <c r="K2664" s="443" t="s">
        <v>2932</v>
      </c>
    </row>
    <row r="2665" spans="1:11" ht="15" x14ac:dyDescent="0.2">
      <c r="A2665" s="441" t="s">
        <v>4280</v>
      </c>
      <c r="B2665" s="443" t="s">
        <v>4281</v>
      </c>
      <c r="C2665" s="459">
        <v>4520885360010</v>
      </c>
      <c r="D2665" s="443" t="s">
        <v>206</v>
      </c>
      <c r="E2665" s="448">
        <v>12000</v>
      </c>
      <c r="F2665" s="447">
        <v>45429</v>
      </c>
      <c r="G2665" s="433">
        <v>2024</v>
      </c>
      <c r="H2665" s="443" t="s">
        <v>4255</v>
      </c>
      <c r="I2665" s="443" t="s">
        <v>4192</v>
      </c>
      <c r="J2665" s="443" t="s">
        <v>4193</v>
      </c>
      <c r="K2665" s="443" t="s">
        <v>2932</v>
      </c>
    </row>
    <row r="2666" spans="1:11" ht="30" x14ac:dyDescent="0.2">
      <c r="A2666" s="441" t="s">
        <v>4282</v>
      </c>
      <c r="B2666" s="443" t="s">
        <v>4283</v>
      </c>
      <c r="C2666" s="445" t="s">
        <v>4284</v>
      </c>
      <c r="D2666" s="443" t="s">
        <v>4285</v>
      </c>
      <c r="E2666" s="448">
        <v>10000</v>
      </c>
      <c r="F2666" s="447">
        <v>45429</v>
      </c>
      <c r="G2666" s="433">
        <v>2024</v>
      </c>
      <c r="H2666" s="443" t="s">
        <v>4255</v>
      </c>
      <c r="I2666" s="443" t="s">
        <v>4192</v>
      </c>
      <c r="J2666" s="443" t="s">
        <v>4193</v>
      </c>
      <c r="K2666" s="443" t="s">
        <v>2932</v>
      </c>
    </row>
    <row r="2667" spans="1:11" ht="15" x14ac:dyDescent="0.2">
      <c r="A2667" s="441" t="s">
        <v>4286</v>
      </c>
      <c r="B2667" s="443" t="s">
        <v>2032</v>
      </c>
      <c r="C2667" s="445">
        <v>620940070986</v>
      </c>
      <c r="D2667" s="443" t="s">
        <v>4287</v>
      </c>
      <c r="E2667" s="448">
        <v>230000</v>
      </c>
      <c r="F2667" s="447">
        <v>45436</v>
      </c>
      <c r="G2667" s="433">
        <v>2024</v>
      </c>
      <c r="H2667" s="443" t="s">
        <v>4288</v>
      </c>
      <c r="I2667" s="443" t="s">
        <v>4289</v>
      </c>
      <c r="J2667" s="443" t="s">
        <v>4290</v>
      </c>
      <c r="K2667" s="443" t="s">
        <v>2164</v>
      </c>
    </row>
    <row r="2668" spans="1:11" ht="30" x14ac:dyDescent="0.2">
      <c r="A2668" s="441" t="s">
        <v>4291</v>
      </c>
      <c r="B2668" s="443" t="s">
        <v>196</v>
      </c>
      <c r="C2668" s="445">
        <v>4523397220041</v>
      </c>
      <c r="D2668" s="443" t="s">
        <v>197</v>
      </c>
      <c r="E2668" s="448">
        <v>6000</v>
      </c>
      <c r="F2668" s="447">
        <v>45429</v>
      </c>
      <c r="G2668" s="433">
        <v>2024</v>
      </c>
      <c r="H2668" s="443" t="s">
        <v>4242</v>
      </c>
      <c r="I2668" s="443" t="s">
        <v>4243</v>
      </c>
      <c r="J2668" s="443" t="s">
        <v>4193</v>
      </c>
      <c r="K2668" s="443" t="s">
        <v>2932</v>
      </c>
    </row>
    <row r="2669" spans="1:11" ht="15" x14ac:dyDescent="0.2">
      <c r="A2669" s="441" t="s">
        <v>4292</v>
      </c>
      <c r="B2669" s="443" t="s">
        <v>4293</v>
      </c>
      <c r="C2669" s="445" t="s">
        <v>4294</v>
      </c>
      <c r="D2669" s="443" t="s">
        <v>4295</v>
      </c>
      <c r="E2669" s="448">
        <v>4000</v>
      </c>
      <c r="F2669" s="447">
        <v>45429</v>
      </c>
      <c r="G2669" s="433">
        <v>2024</v>
      </c>
      <c r="H2669" s="443" t="s">
        <v>4242</v>
      </c>
      <c r="I2669" s="443" t="s">
        <v>4243</v>
      </c>
      <c r="J2669" s="443" t="s">
        <v>4193</v>
      </c>
      <c r="K2669" s="443" t="s">
        <v>2932</v>
      </c>
    </row>
    <row r="2670" spans="1:11" ht="15" x14ac:dyDescent="0.2">
      <c r="A2670" s="441" t="s">
        <v>4296</v>
      </c>
      <c r="B2670" s="443" t="s">
        <v>4245</v>
      </c>
      <c r="C2670" s="445">
        <v>4521747320013</v>
      </c>
      <c r="D2670" s="443" t="s">
        <v>4297</v>
      </c>
      <c r="E2670" s="448">
        <v>2040</v>
      </c>
      <c r="F2670" s="447">
        <v>45429</v>
      </c>
      <c r="G2670" s="433">
        <v>2024</v>
      </c>
      <c r="H2670" s="443" t="s">
        <v>4242</v>
      </c>
      <c r="I2670" s="443" t="s">
        <v>4243</v>
      </c>
      <c r="J2670" s="443" t="s">
        <v>4193</v>
      </c>
      <c r="K2670" s="443" t="s">
        <v>2932</v>
      </c>
    </row>
    <row r="2671" spans="1:11" ht="15" x14ac:dyDescent="0.2">
      <c r="A2671" s="441" t="s">
        <v>4298</v>
      </c>
      <c r="B2671" s="443" t="s">
        <v>4299</v>
      </c>
      <c r="C2671" s="445" t="s">
        <v>4300</v>
      </c>
      <c r="D2671" s="443" t="s">
        <v>4301</v>
      </c>
      <c r="E2671" s="448">
        <v>7000</v>
      </c>
      <c r="F2671" s="447">
        <v>45426</v>
      </c>
      <c r="G2671" s="433">
        <v>2024</v>
      </c>
      <c r="H2671" s="443" t="s">
        <v>4255</v>
      </c>
      <c r="I2671" s="443" t="s">
        <v>4192</v>
      </c>
      <c r="J2671" s="443" t="s">
        <v>4193</v>
      </c>
      <c r="K2671" s="443" t="s">
        <v>2932</v>
      </c>
    </row>
    <row r="2672" spans="1:11" ht="15" x14ac:dyDescent="0.2">
      <c r="A2672" s="441" t="s">
        <v>4302</v>
      </c>
      <c r="B2672" s="443" t="s">
        <v>4299</v>
      </c>
      <c r="C2672" s="445" t="s">
        <v>4303</v>
      </c>
      <c r="D2672" s="443" t="s">
        <v>4304</v>
      </c>
      <c r="E2672" s="448">
        <v>9000</v>
      </c>
      <c r="F2672" s="447">
        <v>45426</v>
      </c>
      <c r="G2672" s="433">
        <v>2024</v>
      </c>
      <c r="H2672" s="443" t="s">
        <v>4255</v>
      </c>
      <c r="I2672" s="443" t="s">
        <v>4192</v>
      </c>
      <c r="J2672" s="443" t="s">
        <v>4193</v>
      </c>
      <c r="K2672" s="443" t="s">
        <v>2932</v>
      </c>
    </row>
    <row r="2673" spans="1:11" ht="15" x14ac:dyDescent="0.2">
      <c r="A2673" s="441" t="s">
        <v>4305</v>
      </c>
      <c r="B2673" s="443" t="s">
        <v>4299</v>
      </c>
      <c r="C2673" s="445" t="s">
        <v>4306</v>
      </c>
      <c r="D2673" s="443" t="s">
        <v>4307</v>
      </c>
      <c r="E2673" s="448">
        <v>4500</v>
      </c>
      <c r="F2673" s="447">
        <v>45420</v>
      </c>
      <c r="G2673" s="433">
        <v>2024</v>
      </c>
      <c r="H2673" s="443" t="s">
        <v>4255</v>
      </c>
      <c r="I2673" s="443" t="s">
        <v>4192</v>
      </c>
      <c r="J2673" s="443" t="s">
        <v>4193</v>
      </c>
      <c r="K2673" s="443" t="s">
        <v>2932</v>
      </c>
    </row>
    <row r="2674" spans="1:11" ht="15" x14ac:dyDescent="0.2">
      <c r="A2674" s="441" t="s">
        <v>4308</v>
      </c>
      <c r="B2674" s="443" t="s">
        <v>4299</v>
      </c>
      <c r="C2674" s="445" t="s">
        <v>4309</v>
      </c>
      <c r="D2674" s="443" t="s">
        <v>4310</v>
      </c>
      <c r="E2674" s="448">
        <v>4700</v>
      </c>
      <c r="F2674" s="447">
        <v>45426</v>
      </c>
      <c r="G2674" s="433">
        <v>2024</v>
      </c>
      <c r="H2674" s="443" t="s">
        <v>4255</v>
      </c>
      <c r="I2674" s="443" t="s">
        <v>4192</v>
      </c>
      <c r="J2674" s="443" t="s">
        <v>4193</v>
      </c>
      <c r="K2674" s="443" t="s">
        <v>2932</v>
      </c>
    </row>
    <row r="2675" spans="1:11" ht="60" x14ac:dyDescent="0.2">
      <c r="A2675" s="441" t="s">
        <v>4311</v>
      </c>
      <c r="B2675" s="443" t="s">
        <v>4312</v>
      </c>
      <c r="C2675" s="445">
        <v>6721406210928</v>
      </c>
      <c r="D2675" s="443" t="s">
        <v>4313</v>
      </c>
      <c r="E2675" s="448">
        <v>4047</v>
      </c>
      <c r="F2675" s="447">
        <v>45455</v>
      </c>
      <c r="G2675" s="433">
        <v>2024</v>
      </c>
      <c r="H2675" s="443" t="s">
        <v>4314</v>
      </c>
      <c r="I2675" s="443" t="s">
        <v>4315</v>
      </c>
      <c r="J2675" s="443" t="s">
        <v>4316</v>
      </c>
      <c r="K2675" s="443" t="s">
        <v>4317</v>
      </c>
    </row>
    <row r="2676" spans="1:11" ht="60" x14ac:dyDescent="0.2">
      <c r="A2676" s="441" t="s">
        <v>4318</v>
      </c>
      <c r="B2676" s="443" t="s">
        <v>4312</v>
      </c>
      <c r="C2676" s="445">
        <v>6721406210014</v>
      </c>
      <c r="D2676" s="443" t="s">
        <v>4319</v>
      </c>
      <c r="E2676" s="448">
        <v>39667</v>
      </c>
      <c r="F2676" s="447">
        <v>45455</v>
      </c>
      <c r="G2676" s="433">
        <v>2024</v>
      </c>
      <c r="H2676" s="443" t="s">
        <v>4314</v>
      </c>
      <c r="I2676" s="443" t="s">
        <v>4315</v>
      </c>
      <c r="J2676" s="443" t="s">
        <v>4316</v>
      </c>
      <c r="K2676" s="443" t="s">
        <v>4317</v>
      </c>
    </row>
    <row r="2677" spans="1:11" ht="60" x14ac:dyDescent="0.2">
      <c r="A2677" s="441" t="s">
        <v>4320</v>
      </c>
      <c r="B2677" s="443" t="s">
        <v>4312</v>
      </c>
      <c r="C2677" s="445">
        <v>6721406210847</v>
      </c>
      <c r="D2677" s="443" t="s">
        <v>4321</v>
      </c>
      <c r="E2677" s="448">
        <v>6926</v>
      </c>
      <c r="F2677" s="447">
        <v>45455</v>
      </c>
      <c r="G2677" s="433">
        <v>2024</v>
      </c>
      <c r="H2677" s="443" t="s">
        <v>4314</v>
      </c>
      <c r="I2677" s="443" t="s">
        <v>4315</v>
      </c>
      <c r="J2677" s="443" t="s">
        <v>4316</v>
      </c>
      <c r="K2677" s="443" t="s">
        <v>4317</v>
      </c>
    </row>
    <row r="2678" spans="1:11" ht="60" x14ac:dyDescent="0.2">
      <c r="A2678" s="441" t="s">
        <v>4322</v>
      </c>
      <c r="B2678" s="443" t="s">
        <v>4312</v>
      </c>
      <c r="C2678" s="445">
        <v>6721406210685</v>
      </c>
      <c r="D2678" s="443" t="s">
        <v>4323</v>
      </c>
      <c r="E2678" s="448">
        <v>6287</v>
      </c>
      <c r="F2678" s="447">
        <v>45455</v>
      </c>
      <c r="G2678" s="433">
        <v>2024</v>
      </c>
      <c r="H2678" s="443" t="s">
        <v>4314</v>
      </c>
      <c r="I2678" s="443" t="s">
        <v>4315</v>
      </c>
      <c r="J2678" s="443" t="s">
        <v>4316</v>
      </c>
      <c r="K2678" s="443" t="s">
        <v>4324</v>
      </c>
    </row>
    <row r="2679" spans="1:11" ht="60" x14ac:dyDescent="0.2">
      <c r="A2679" s="441" t="s">
        <v>4325</v>
      </c>
      <c r="B2679" s="443" t="s">
        <v>4312</v>
      </c>
      <c r="C2679" s="445">
        <v>6721406210430</v>
      </c>
      <c r="D2679" s="443" t="s">
        <v>4326</v>
      </c>
      <c r="E2679" s="448">
        <v>9324</v>
      </c>
      <c r="F2679" s="447">
        <v>45455</v>
      </c>
      <c r="G2679" s="433">
        <v>2024</v>
      </c>
      <c r="H2679" s="443" t="s">
        <v>4314</v>
      </c>
      <c r="I2679" s="443" t="s">
        <v>4315</v>
      </c>
      <c r="J2679" s="443" t="s">
        <v>4316</v>
      </c>
      <c r="K2679" s="443" t="s">
        <v>4317</v>
      </c>
    </row>
    <row r="2680" spans="1:11" ht="60" x14ac:dyDescent="0.2">
      <c r="A2680" s="441" t="s">
        <v>4327</v>
      </c>
      <c r="B2680" s="443" t="s">
        <v>4312</v>
      </c>
      <c r="C2680" s="445">
        <v>6721406210502</v>
      </c>
      <c r="D2680" s="443" t="s">
        <v>4328</v>
      </c>
      <c r="E2680" s="448">
        <v>7200</v>
      </c>
      <c r="F2680" s="447">
        <v>45455</v>
      </c>
      <c r="G2680" s="433">
        <v>2024</v>
      </c>
      <c r="H2680" s="443" t="s">
        <v>4314</v>
      </c>
      <c r="I2680" s="443" t="s">
        <v>4315</v>
      </c>
      <c r="J2680" s="443" t="s">
        <v>4316</v>
      </c>
      <c r="K2680" s="443" t="s">
        <v>4317</v>
      </c>
    </row>
    <row r="2681" spans="1:11" ht="60" x14ac:dyDescent="0.2">
      <c r="A2681" s="441" t="s">
        <v>4329</v>
      </c>
      <c r="B2681" s="443" t="s">
        <v>4312</v>
      </c>
      <c r="C2681" s="445">
        <v>6721406211185</v>
      </c>
      <c r="D2681" s="443" t="s">
        <v>4330</v>
      </c>
      <c r="E2681" s="448">
        <v>11834</v>
      </c>
      <c r="F2681" s="447">
        <v>45455</v>
      </c>
      <c r="G2681" s="433">
        <v>2024</v>
      </c>
      <c r="H2681" s="443" t="s">
        <v>4314</v>
      </c>
      <c r="I2681" s="443" t="s">
        <v>4315</v>
      </c>
      <c r="J2681" s="443" t="s">
        <v>4316</v>
      </c>
      <c r="K2681" s="443" t="s">
        <v>4317</v>
      </c>
    </row>
    <row r="2682" spans="1:11" ht="60" x14ac:dyDescent="0.2">
      <c r="A2682" s="441" t="s">
        <v>4331</v>
      </c>
      <c r="B2682" s="443" t="s">
        <v>4312</v>
      </c>
      <c r="C2682" s="445">
        <v>6721406210766</v>
      </c>
      <c r="D2682" s="443" t="s">
        <v>4332</v>
      </c>
      <c r="E2682" s="448">
        <v>11479</v>
      </c>
      <c r="F2682" s="447">
        <v>45455</v>
      </c>
      <c r="G2682" s="433">
        <v>2024</v>
      </c>
      <c r="H2682" s="443" t="s">
        <v>4314</v>
      </c>
      <c r="I2682" s="443" t="s">
        <v>4315</v>
      </c>
      <c r="J2682" s="443" t="s">
        <v>4316</v>
      </c>
      <c r="K2682" s="443" t="s">
        <v>4317</v>
      </c>
    </row>
    <row r="2683" spans="1:11" ht="60" x14ac:dyDescent="0.2">
      <c r="A2683" s="441" t="s">
        <v>4333</v>
      </c>
      <c r="B2683" s="443" t="s">
        <v>4312</v>
      </c>
      <c r="C2683" s="445">
        <v>6721406211266</v>
      </c>
      <c r="D2683" s="443" t="s">
        <v>4334</v>
      </c>
      <c r="E2683" s="448">
        <v>3259</v>
      </c>
      <c r="F2683" s="447">
        <v>45456</v>
      </c>
      <c r="G2683" s="433">
        <v>2024</v>
      </c>
      <c r="H2683" s="443" t="s">
        <v>4314</v>
      </c>
      <c r="I2683" s="443" t="s">
        <v>4315</v>
      </c>
      <c r="J2683" s="443" t="s">
        <v>4316</v>
      </c>
      <c r="K2683" s="443" t="s">
        <v>4317</v>
      </c>
    </row>
    <row r="2684" spans="1:11" ht="60" x14ac:dyDescent="0.2">
      <c r="A2684" s="441" t="s">
        <v>4335</v>
      </c>
      <c r="B2684" s="443" t="s">
        <v>4312</v>
      </c>
      <c r="C2684" s="445">
        <v>6721406211002</v>
      </c>
      <c r="D2684" s="443" t="s">
        <v>4336</v>
      </c>
      <c r="E2684" s="448">
        <v>614</v>
      </c>
      <c r="F2684" s="447">
        <v>45456</v>
      </c>
      <c r="G2684" s="433">
        <v>2024</v>
      </c>
      <c r="H2684" s="443" t="s">
        <v>4314</v>
      </c>
      <c r="I2684" s="443" t="s">
        <v>4315</v>
      </c>
      <c r="J2684" s="443" t="s">
        <v>4316</v>
      </c>
      <c r="K2684" s="443" t="s">
        <v>4317</v>
      </c>
    </row>
    <row r="2685" spans="1:11" ht="30" x14ac:dyDescent="0.2">
      <c r="A2685" s="441" t="s">
        <v>4337</v>
      </c>
      <c r="B2685" s="443" t="s">
        <v>4338</v>
      </c>
      <c r="C2685" s="445">
        <v>6251161660054</v>
      </c>
      <c r="D2685" s="443" t="s">
        <v>2397</v>
      </c>
      <c r="E2685" s="448">
        <v>219063.65</v>
      </c>
      <c r="F2685" s="447">
        <v>45456</v>
      </c>
      <c r="G2685" s="433">
        <v>2024</v>
      </c>
      <c r="H2685" s="443" t="s">
        <v>4339</v>
      </c>
      <c r="I2685" s="443" t="s">
        <v>4340</v>
      </c>
      <c r="J2685" s="443" t="s">
        <v>4341</v>
      </c>
      <c r="K2685" s="443" t="s">
        <v>1276</v>
      </c>
    </row>
    <row r="2686" spans="1:11" ht="15" x14ac:dyDescent="0.2">
      <c r="A2686" s="441" t="s">
        <v>4342</v>
      </c>
      <c r="B2686" s="443" t="s">
        <v>4343</v>
      </c>
      <c r="C2686" s="445">
        <v>4528620020064</v>
      </c>
      <c r="D2686" s="443" t="s">
        <v>157</v>
      </c>
      <c r="E2686" s="448">
        <v>13000</v>
      </c>
      <c r="F2686" s="447">
        <v>45436</v>
      </c>
      <c r="G2686" s="433">
        <v>2024</v>
      </c>
      <c r="H2686" s="443" t="s">
        <v>4344</v>
      </c>
      <c r="I2686" s="443" t="s">
        <v>4243</v>
      </c>
      <c r="J2686" s="443" t="s">
        <v>4345</v>
      </c>
      <c r="K2686" s="443" t="s">
        <v>2932</v>
      </c>
    </row>
    <row r="2687" spans="1:11" ht="30" x14ac:dyDescent="0.2">
      <c r="A2687" s="441" t="s">
        <v>4346</v>
      </c>
      <c r="B2687" s="443" t="s">
        <v>545</v>
      </c>
      <c r="C2687" s="445" t="s">
        <v>1755</v>
      </c>
      <c r="D2687" s="443" t="s">
        <v>546</v>
      </c>
      <c r="E2687" s="448">
        <v>300000</v>
      </c>
      <c r="F2687" s="447">
        <v>45456</v>
      </c>
      <c r="G2687" s="433">
        <v>2024</v>
      </c>
      <c r="H2687" s="443" t="s">
        <v>4347</v>
      </c>
      <c r="I2687" s="443" t="s">
        <v>4348</v>
      </c>
      <c r="J2687" s="443" t="s">
        <v>4349</v>
      </c>
      <c r="K2687" s="443" t="s">
        <v>624</v>
      </c>
    </row>
    <row r="2688" spans="1:11" ht="30" x14ac:dyDescent="0.2">
      <c r="A2688" s="441" t="s">
        <v>4350</v>
      </c>
      <c r="B2688" s="443" t="s">
        <v>3032</v>
      </c>
      <c r="C2688" s="445">
        <v>620020221486</v>
      </c>
      <c r="D2688" s="443" t="s">
        <v>1733</v>
      </c>
      <c r="E2688" s="448">
        <v>100000</v>
      </c>
      <c r="F2688" s="447">
        <v>45495</v>
      </c>
      <c r="G2688" s="433">
        <v>2024</v>
      </c>
      <c r="H2688" s="443" t="s">
        <v>4351</v>
      </c>
      <c r="I2688" s="443" t="s">
        <v>4352</v>
      </c>
      <c r="J2688" s="443" t="s">
        <v>4353</v>
      </c>
      <c r="K2688" s="443" t="s">
        <v>1736</v>
      </c>
    </row>
    <row r="2689" spans="1:11" ht="30" x14ac:dyDescent="0.2">
      <c r="A2689" s="441" t="s">
        <v>4354</v>
      </c>
      <c r="B2689" s="443" t="s">
        <v>1760</v>
      </c>
      <c r="C2689" s="445" t="s">
        <v>1761</v>
      </c>
      <c r="D2689" s="443" t="s">
        <v>1762</v>
      </c>
      <c r="E2689" s="448">
        <v>30000</v>
      </c>
      <c r="F2689" s="447">
        <v>45495</v>
      </c>
      <c r="G2689" s="433">
        <v>2024</v>
      </c>
      <c r="H2689" s="443" t="s">
        <v>4355</v>
      </c>
      <c r="I2689" s="443" t="s">
        <v>4356</v>
      </c>
      <c r="J2689" s="443" t="s">
        <v>4358</v>
      </c>
      <c r="K2689" s="443" t="s">
        <v>4357</v>
      </c>
    </row>
    <row r="2690" spans="1:11" ht="30" x14ac:dyDescent="0.2">
      <c r="A2690" s="441" t="s">
        <v>4359</v>
      </c>
      <c r="B2690" s="443" t="s">
        <v>4360</v>
      </c>
      <c r="C2690" s="445" t="s">
        <v>4361</v>
      </c>
      <c r="D2690" s="443" t="s">
        <v>4362</v>
      </c>
      <c r="E2690" s="448">
        <v>20000</v>
      </c>
      <c r="F2690" s="447">
        <v>45436</v>
      </c>
      <c r="G2690" s="433">
        <v>2024</v>
      </c>
      <c r="H2690" s="443" t="s">
        <v>4344</v>
      </c>
      <c r="I2690" s="443" t="s">
        <v>4243</v>
      </c>
      <c r="J2690" s="443" t="s">
        <v>4345</v>
      </c>
      <c r="K2690" s="443" t="s">
        <v>2932</v>
      </c>
    </row>
    <row r="2691" spans="1:11" ht="15" x14ac:dyDescent="0.2">
      <c r="A2691" s="441" t="s">
        <v>4363</v>
      </c>
      <c r="B2691" s="443" t="s">
        <v>105</v>
      </c>
      <c r="C2691" s="445">
        <v>10231540078</v>
      </c>
      <c r="D2691" s="443" t="s">
        <v>106</v>
      </c>
      <c r="E2691" s="448">
        <v>384999.35</v>
      </c>
      <c r="F2691" s="447">
        <v>45470</v>
      </c>
      <c r="G2691" s="433">
        <v>2024</v>
      </c>
      <c r="H2691" s="443" t="s">
        <v>4364</v>
      </c>
      <c r="I2691" s="443" t="s">
        <v>4365</v>
      </c>
      <c r="J2691" s="443" t="s">
        <v>4366</v>
      </c>
      <c r="K2691" s="443" t="s">
        <v>4367</v>
      </c>
    </row>
    <row r="2692" spans="1:11" ht="15" x14ac:dyDescent="0.2">
      <c r="A2692" s="441" t="s">
        <v>4368</v>
      </c>
      <c r="B2692" s="443" t="s">
        <v>105</v>
      </c>
      <c r="C2692" s="445">
        <v>10231540078</v>
      </c>
      <c r="D2692" s="443" t="s">
        <v>106</v>
      </c>
      <c r="E2692" s="448">
        <v>384991.51</v>
      </c>
      <c r="F2692" s="447">
        <v>45470</v>
      </c>
      <c r="G2692" s="433">
        <v>2024</v>
      </c>
      <c r="H2692" s="443" t="s">
        <v>4369</v>
      </c>
      <c r="I2692" s="443" t="s">
        <v>4370</v>
      </c>
      <c r="J2692" s="443" t="s">
        <v>4366</v>
      </c>
      <c r="K2692" s="443" t="s">
        <v>109</v>
      </c>
    </row>
    <row r="2693" spans="1:11" ht="30" x14ac:dyDescent="0.2">
      <c r="A2693" s="441" t="s">
        <v>4371</v>
      </c>
      <c r="B2693" s="443" t="s">
        <v>4372</v>
      </c>
      <c r="C2693" s="445" t="s">
        <v>4373</v>
      </c>
      <c r="D2693" s="443" t="s">
        <v>4374</v>
      </c>
      <c r="E2693" s="448">
        <v>8500</v>
      </c>
      <c r="F2693" s="447">
        <v>45436</v>
      </c>
      <c r="G2693" s="433">
        <v>2024</v>
      </c>
      <c r="H2693" s="443" t="s">
        <v>4344</v>
      </c>
      <c r="I2693" s="443" t="s">
        <v>4243</v>
      </c>
      <c r="J2693" s="443" t="s">
        <v>4345</v>
      </c>
      <c r="K2693" s="443" t="s">
        <v>2932</v>
      </c>
    </row>
    <row r="2694" spans="1:11" ht="15" x14ac:dyDescent="0.2">
      <c r="A2694" s="441" t="s">
        <v>4375</v>
      </c>
      <c r="B2694" s="443" t="s">
        <v>2939</v>
      </c>
      <c r="C2694" s="445" t="s">
        <v>4376</v>
      </c>
      <c r="D2694" s="443" t="s">
        <v>2975</v>
      </c>
      <c r="E2694" s="448">
        <v>35000</v>
      </c>
      <c r="F2694" s="447">
        <v>45511</v>
      </c>
      <c r="G2694" s="433">
        <v>2024</v>
      </c>
      <c r="H2694" s="443" t="s">
        <v>4377</v>
      </c>
      <c r="I2694" s="443" t="s">
        <v>4378</v>
      </c>
      <c r="J2694" s="443" t="s">
        <v>4379</v>
      </c>
      <c r="K2694" s="443" t="s">
        <v>2110</v>
      </c>
    </row>
    <row r="2695" spans="1:11" ht="30" x14ac:dyDescent="0.2">
      <c r="A2695" s="441" t="s">
        <v>4380</v>
      </c>
      <c r="B2695" s="443" t="s">
        <v>2943</v>
      </c>
      <c r="C2695" s="445" t="s">
        <v>2944</v>
      </c>
      <c r="D2695" s="443" t="s">
        <v>2945</v>
      </c>
      <c r="E2695" s="448">
        <v>5000</v>
      </c>
      <c r="F2695" s="447">
        <v>45524</v>
      </c>
      <c r="G2695" s="433">
        <v>2024</v>
      </c>
      <c r="H2695" s="443" t="s">
        <v>4377</v>
      </c>
      <c r="I2695" s="443" t="s">
        <v>4378</v>
      </c>
      <c r="J2695" s="443" t="s">
        <v>4379</v>
      </c>
      <c r="K2695" s="443" t="s">
        <v>2110</v>
      </c>
    </row>
    <row r="2696" spans="1:11" ht="15" x14ac:dyDescent="0.2">
      <c r="A2696" s="441" t="s">
        <v>4381</v>
      </c>
      <c r="B2696" s="443" t="s">
        <v>2939</v>
      </c>
      <c r="C2696" s="445" t="s">
        <v>2940</v>
      </c>
      <c r="D2696" s="443" t="s">
        <v>2941</v>
      </c>
      <c r="E2696" s="448">
        <v>10000</v>
      </c>
      <c r="F2696" s="447">
        <v>45524</v>
      </c>
      <c r="G2696" s="433">
        <v>2024</v>
      </c>
      <c r="H2696" s="443" t="s">
        <v>4377</v>
      </c>
      <c r="I2696" s="443" t="s">
        <v>4378</v>
      </c>
      <c r="J2696" s="443" t="s">
        <v>4379</v>
      </c>
      <c r="K2696" s="443" t="s">
        <v>2110</v>
      </c>
    </row>
    <row r="2697" spans="1:11" ht="15" x14ac:dyDescent="0.2">
      <c r="A2697" s="441" t="s">
        <v>4382</v>
      </c>
      <c r="B2697" s="443" t="s">
        <v>4383</v>
      </c>
      <c r="C2697" s="445">
        <v>569390300062</v>
      </c>
      <c r="D2697" s="443" t="s">
        <v>1640</v>
      </c>
      <c r="E2697" s="448">
        <v>20400</v>
      </c>
      <c r="F2697" s="447">
        <v>45524</v>
      </c>
      <c r="G2697" s="433">
        <v>2024</v>
      </c>
      <c r="H2697" s="443" t="s">
        <v>4377</v>
      </c>
      <c r="I2697" s="443" t="s">
        <v>4378</v>
      </c>
      <c r="J2697" s="443" t="s">
        <v>4379</v>
      </c>
      <c r="K2697" s="443" t="s">
        <v>4384</v>
      </c>
    </row>
    <row r="2698" spans="1:11" ht="30" x14ac:dyDescent="0.2">
      <c r="A2698" s="441" t="s">
        <v>4385</v>
      </c>
      <c r="B2698" s="443" t="s">
        <v>4386</v>
      </c>
      <c r="C2698" s="445" t="s">
        <v>4387</v>
      </c>
      <c r="D2698" s="443" t="s">
        <v>4388</v>
      </c>
      <c r="E2698" s="448">
        <v>384612.25</v>
      </c>
      <c r="F2698" s="447">
        <v>45523</v>
      </c>
      <c r="G2698" s="433">
        <v>2024</v>
      </c>
      <c r="H2698" s="443" t="s">
        <v>4389</v>
      </c>
      <c r="I2698" s="443" t="s">
        <v>4390</v>
      </c>
      <c r="J2698" s="443" t="s">
        <v>4391</v>
      </c>
      <c r="K2698" s="443" t="s">
        <v>2098</v>
      </c>
    </row>
    <row r="2699" spans="1:11" ht="15" x14ac:dyDescent="0.2">
      <c r="A2699" s="441" t="s">
        <v>4392</v>
      </c>
      <c r="B2699" s="443" t="s">
        <v>13</v>
      </c>
      <c r="C2699" s="445">
        <v>3620940071372</v>
      </c>
      <c r="D2699" s="443" t="s">
        <v>14</v>
      </c>
      <c r="E2699" s="448">
        <v>180000</v>
      </c>
      <c r="F2699" s="447">
        <v>45511</v>
      </c>
      <c r="G2699" s="433">
        <v>2024</v>
      </c>
      <c r="H2699" s="443" t="s">
        <v>4393</v>
      </c>
      <c r="I2699" s="443" t="s">
        <v>2438</v>
      </c>
      <c r="J2699" s="443" t="s">
        <v>4394</v>
      </c>
      <c r="K2699" s="443" t="s">
        <v>259</v>
      </c>
    </row>
    <row r="2700" spans="1:11" ht="15" x14ac:dyDescent="0.2">
      <c r="A2700" s="441" t="s">
        <v>4395</v>
      </c>
      <c r="B2700" s="443" t="s">
        <v>4396</v>
      </c>
      <c r="C2700" s="445">
        <v>620940070986</v>
      </c>
      <c r="D2700" s="443" t="s">
        <v>20</v>
      </c>
      <c r="E2700" s="448">
        <v>45000</v>
      </c>
      <c r="F2700" s="447">
        <v>45511</v>
      </c>
      <c r="G2700" s="433">
        <v>2024</v>
      </c>
      <c r="H2700" s="443" t="s">
        <v>4393</v>
      </c>
      <c r="I2700" s="443" t="s">
        <v>4397</v>
      </c>
      <c r="J2700" s="443" t="s">
        <v>4394</v>
      </c>
      <c r="K2700" s="443" t="s">
        <v>259</v>
      </c>
    </row>
    <row r="2701" spans="1:11" ht="30" x14ac:dyDescent="0.2">
      <c r="A2701" s="441" t="s">
        <v>4398</v>
      </c>
      <c r="B2701" s="443" t="s">
        <v>4399</v>
      </c>
      <c r="C2701" s="445" t="s">
        <v>4400</v>
      </c>
      <c r="D2701" s="443" t="s">
        <v>4401</v>
      </c>
      <c r="E2701" s="448">
        <v>20000</v>
      </c>
      <c r="F2701" s="447">
        <v>45524</v>
      </c>
      <c r="G2701" s="433">
        <v>2024</v>
      </c>
      <c r="H2701" s="443" t="s">
        <v>3105</v>
      </c>
      <c r="I2701" s="443" t="s">
        <v>4402</v>
      </c>
      <c r="J2701" s="443" t="s">
        <v>3683</v>
      </c>
      <c r="K2701" s="443" t="s">
        <v>60</v>
      </c>
    </row>
    <row r="2702" spans="1:11" ht="15" x14ac:dyDescent="0.2">
      <c r="A2702" s="441" t="s">
        <v>4403</v>
      </c>
      <c r="B2702" s="443" t="s">
        <v>4404</v>
      </c>
      <c r="C2702" s="445" t="s">
        <v>1755</v>
      </c>
      <c r="D2702" s="443" t="s">
        <v>546</v>
      </c>
      <c r="E2702" s="448">
        <v>60000</v>
      </c>
      <c r="F2702" s="447">
        <v>45511</v>
      </c>
      <c r="G2702" s="433">
        <v>2024</v>
      </c>
      <c r="H2702" s="443" t="s">
        <v>4405</v>
      </c>
      <c r="I2702" s="443" t="s">
        <v>4406</v>
      </c>
      <c r="J2702" s="443" t="s">
        <v>4407</v>
      </c>
      <c r="K2702" s="443" t="s">
        <v>4408</v>
      </c>
    </row>
    <row r="2703" spans="1:11" ht="15" x14ac:dyDescent="0.2">
      <c r="A2703" s="441" t="s">
        <v>4409</v>
      </c>
      <c r="B2703" s="443" t="s">
        <v>4410</v>
      </c>
      <c r="C2703" s="445">
        <v>673628100878</v>
      </c>
      <c r="D2703" s="443" t="s">
        <v>191</v>
      </c>
      <c r="E2703" s="448">
        <v>99000</v>
      </c>
      <c r="F2703" s="447">
        <v>45511</v>
      </c>
      <c r="G2703" s="433">
        <v>2024</v>
      </c>
      <c r="H2703" s="443" t="s">
        <v>4405</v>
      </c>
      <c r="I2703" s="443" t="s">
        <v>4406</v>
      </c>
      <c r="J2703" s="443" t="s">
        <v>4407</v>
      </c>
      <c r="K2703" s="443" t="s">
        <v>4408</v>
      </c>
    </row>
    <row r="2704" spans="1:11" ht="15" x14ac:dyDescent="0.2">
      <c r="A2704" s="441" t="s">
        <v>4411</v>
      </c>
      <c r="B2704" s="443" t="s">
        <v>4410</v>
      </c>
      <c r="C2704" s="445" t="s">
        <v>1752</v>
      </c>
      <c r="D2704" s="443" t="s">
        <v>4412</v>
      </c>
      <c r="E2704" s="448">
        <v>108000</v>
      </c>
      <c r="F2704" s="447">
        <v>45511</v>
      </c>
      <c r="G2704" s="433">
        <v>2024</v>
      </c>
      <c r="H2704" s="443" t="s">
        <v>4405</v>
      </c>
      <c r="I2704" s="443" t="s">
        <v>4406</v>
      </c>
      <c r="J2704" s="443" t="s">
        <v>4407</v>
      </c>
      <c r="K2704" s="443" t="s">
        <v>4408</v>
      </c>
    </row>
    <row r="2705" spans="1:11" ht="30" x14ac:dyDescent="0.2">
      <c r="A2705" s="461" t="s">
        <v>4413</v>
      </c>
      <c r="B2705" s="451" t="s">
        <v>4414</v>
      </c>
      <c r="C2705" s="462">
        <v>5188752290020</v>
      </c>
      <c r="D2705" s="451" t="s">
        <v>4415</v>
      </c>
      <c r="E2705" s="463">
        <v>47323.3</v>
      </c>
      <c r="F2705" s="464">
        <v>45552</v>
      </c>
      <c r="G2705" s="433">
        <v>2024</v>
      </c>
      <c r="H2705" s="451" t="s">
        <v>4416</v>
      </c>
      <c r="I2705" s="451" t="s">
        <v>4417</v>
      </c>
      <c r="J2705" s="451" t="s">
        <v>4418</v>
      </c>
      <c r="K2705" s="451" t="s">
        <v>4419</v>
      </c>
    </row>
    <row r="2706" spans="1:11" ht="15" x14ac:dyDescent="0.2">
      <c r="A2706" s="465" t="s">
        <v>4420</v>
      </c>
      <c r="B2706" s="451" t="s">
        <v>1590</v>
      </c>
      <c r="C2706" s="462">
        <v>4812756180054</v>
      </c>
      <c r="D2706" s="451" t="s">
        <v>410</v>
      </c>
      <c r="E2706" s="463">
        <v>134651</v>
      </c>
      <c r="F2706" s="464">
        <v>45565</v>
      </c>
      <c r="G2706" s="433">
        <v>2024</v>
      </c>
      <c r="H2706" s="466" t="s">
        <v>4421</v>
      </c>
      <c r="I2706" s="466" t="s">
        <v>4422</v>
      </c>
      <c r="J2706" s="451" t="s">
        <v>4423</v>
      </c>
      <c r="K2706" s="451" t="s">
        <v>1028</v>
      </c>
    </row>
    <row r="2707" spans="1:11" ht="28.5" customHeight="1" x14ac:dyDescent="0.2">
      <c r="A2707" s="467" t="s">
        <v>4632</v>
      </c>
      <c r="B2707" s="451" t="s">
        <v>4424</v>
      </c>
      <c r="C2707" s="462">
        <v>1862760480022</v>
      </c>
      <c r="D2707" s="451" t="s">
        <v>4425</v>
      </c>
      <c r="E2707" s="463">
        <v>30000</v>
      </c>
      <c r="F2707" s="464">
        <v>45583</v>
      </c>
      <c r="G2707" s="433">
        <v>2024</v>
      </c>
      <c r="H2707" s="466" t="s">
        <v>4232</v>
      </c>
      <c r="I2707" s="466" t="s">
        <v>4233</v>
      </c>
      <c r="J2707" s="451" t="s">
        <v>4234</v>
      </c>
      <c r="K2707" s="451" t="s">
        <v>2424</v>
      </c>
    </row>
    <row r="2708" spans="1:11" ht="30" x14ac:dyDescent="0.2">
      <c r="A2708" s="467" t="s">
        <v>4426</v>
      </c>
      <c r="B2708" s="451" t="s">
        <v>1590</v>
      </c>
      <c r="C2708" s="462">
        <v>4812756180135</v>
      </c>
      <c r="D2708" s="451" t="s">
        <v>1593</v>
      </c>
      <c r="E2708" s="463">
        <v>200000</v>
      </c>
      <c r="F2708" s="464">
        <v>45583</v>
      </c>
      <c r="G2708" s="433">
        <v>2024</v>
      </c>
      <c r="H2708" s="451" t="s">
        <v>4427</v>
      </c>
      <c r="I2708" s="451" t="s">
        <v>2498</v>
      </c>
      <c r="J2708" s="451" t="s">
        <v>4428</v>
      </c>
      <c r="K2708" s="451" t="s">
        <v>2499</v>
      </c>
    </row>
    <row r="2709" spans="1:11" ht="15" x14ac:dyDescent="0.2">
      <c r="A2709" s="468" t="s">
        <v>4429</v>
      </c>
      <c r="B2709" s="451" t="s">
        <v>4430</v>
      </c>
      <c r="C2709" s="462">
        <v>568484620019</v>
      </c>
      <c r="D2709" s="451" t="s">
        <v>4431</v>
      </c>
      <c r="E2709" s="463">
        <v>100000</v>
      </c>
      <c r="F2709" s="464">
        <v>45565</v>
      </c>
      <c r="G2709" s="433">
        <v>2024</v>
      </c>
      <c r="H2709" s="451" t="s">
        <v>4377</v>
      </c>
      <c r="I2709" s="451" t="s">
        <v>4432</v>
      </c>
      <c r="J2709" s="451" t="s">
        <v>4379</v>
      </c>
      <c r="K2709" s="451" t="s">
        <v>2110</v>
      </c>
    </row>
    <row r="2710" spans="1:11" ht="30" x14ac:dyDescent="0.2">
      <c r="A2710" s="469" t="s">
        <v>4433</v>
      </c>
      <c r="B2710" s="470" t="s">
        <v>4434</v>
      </c>
      <c r="C2710" s="462">
        <v>3131755760183</v>
      </c>
      <c r="D2710" s="451" t="s">
        <v>4435</v>
      </c>
      <c r="E2710" s="463">
        <v>218000</v>
      </c>
      <c r="F2710" s="464">
        <v>45596</v>
      </c>
      <c r="G2710" s="433">
        <v>2024</v>
      </c>
      <c r="H2710" s="451" t="s">
        <v>3142</v>
      </c>
      <c r="I2710" s="451" t="s">
        <v>4436</v>
      </c>
      <c r="J2710" s="451" t="s">
        <v>4437</v>
      </c>
      <c r="K2710" s="451" t="s">
        <v>3144</v>
      </c>
    </row>
    <row r="2711" spans="1:11" ht="30" x14ac:dyDescent="0.2">
      <c r="A2711" s="471" t="s">
        <v>4438</v>
      </c>
      <c r="B2711" s="451" t="s">
        <v>2473</v>
      </c>
      <c r="C2711" s="462">
        <v>1400931500028</v>
      </c>
      <c r="D2711" s="451" t="s">
        <v>2474</v>
      </c>
      <c r="E2711" s="463">
        <v>43795.51</v>
      </c>
      <c r="F2711" s="464">
        <v>45583</v>
      </c>
      <c r="G2711" s="433">
        <v>2024</v>
      </c>
      <c r="H2711" s="451" t="s">
        <v>4439</v>
      </c>
      <c r="I2711" s="451" t="s">
        <v>4440</v>
      </c>
      <c r="J2711" s="451" t="s">
        <v>4441</v>
      </c>
      <c r="K2711" s="451" t="s">
        <v>2451</v>
      </c>
    </row>
    <row r="2712" spans="1:11" ht="30" x14ac:dyDescent="0.2">
      <c r="A2712" s="471" t="s">
        <v>4442</v>
      </c>
      <c r="B2712" s="451" t="s">
        <v>4443</v>
      </c>
      <c r="C2712" s="462" t="s">
        <v>4444</v>
      </c>
      <c r="D2712" s="451" t="s">
        <v>4445</v>
      </c>
      <c r="E2712" s="463">
        <v>384928.06</v>
      </c>
      <c r="F2712" s="464">
        <v>45565</v>
      </c>
      <c r="G2712" s="433">
        <v>2024</v>
      </c>
      <c r="H2712" s="451" t="s">
        <v>4446</v>
      </c>
      <c r="I2712" s="451" t="s">
        <v>4447</v>
      </c>
      <c r="J2712" s="451" t="s">
        <v>4448</v>
      </c>
      <c r="K2712" s="451" t="s">
        <v>4449</v>
      </c>
    </row>
    <row r="2713" spans="1:11" ht="15" x14ac:dyDescent="0.2">
      <c r="A2713" s="472" t="s">
        <v>4450</v>
      </c>
      <c r="B2713" s="451" t="s">
        <v>744</v>
      </c>
      <c r="C2713" s="462">
        <v>1860098982934</v>
      </c>
      <c r="D2713" s="451" t="s">
        <v>745</v>
      </c>
      <c r="E2713" s="463">
        <v>384947.96</v>
      </c>
      <c r="F2713" s="464">
        <v>45637</v>
      </c>
      <c r="G2713" s="433">
        <v>2024</v>
      </c>
      <c r="H2713" s="451" t="s">
        <v>4451</v>
      </c>
      <c r="I2713" s="451" t="s">
        <v>4452</v>
      </c>
      <c r="J2713" s="451" t="s">
        <v>4453</v>
      </c>
      <c r="K2713" s="451" t="s">
        <v>2536</v>
      </c>
    </row>
    <row r="2714" spans="1:11" ht="30" x14ac:dyDescent="0.2">
      <c r="A2714" s="461" t="s">
        <v>4454</v>
      </c>
      <c r="B2714" s="451" t="s">
        <v>907</v>
      </c>
      <c r="C2714" s="462">
        <v>162528240340</v>
      </c>
      <c r="D2714" s="451" t="s">
        <v>913</v>
      </c>
      <c r="E2714" s="463">
        <v>4500</v>
      </c>
      <c r="F2714" s="473">
        <v>45625</v>
      </c>
      <c r="G2714" s="433">
        <v>2024</v>
      </c>
      <c r="H2714" s="466" t="s">
        <v>4355</v>
      </c>
      <c r="I2714" s="466" t="s">
        <v>4455</v>
      </c>
      <c r="J2714" s="451" t="s">
        <v>4358</v>
      </c>
      <c r="K2714" s="451" t="s">
        <v>4357</v>
      </c>
    </row>
    <row r="2715" spans="1:11" ht="30" x14ac:dyDescent="0.2">
      <c r="A2715" s="441" t="s">
        <v>4456</v>
      </c>
      <c r="B2715" s="443" t="s">
        <v>4457</v>
      </c>
      <c r="C2715" s="445">
        <v>730364810022</v>
      </c>
      <c r="D2715" s="443" t="s">
        <v>4458</v>
      </c>
      <c r="E2715" s="448">
        <v>11943.57</v>
      </c>
      <c r="F2715" s="447">
        <v>45653</v>
      </c>
      <c r="G2715" s="433">
        <v>2024</v>
      </c>
      <c r="H2715" s="443" t="s">
        <v>4459</v>
      </c>
      <c r="I2715" s="443" t="s">
        <v>4460</v>
      </c>
      <c r="J2715" s="443" t="s">
        <v>4461</v>
      </c>
      <c r="K2715" s="443" t="s">
        <v>4462</v>
      </c>
    </row>
    <row r="2716" spans="1:11" ht="30" x14ac:dyDescent="0.2">
      <c r="A2716" s="495" t="s">
        <v>4463</v>
      </c>
      <c r="B2716" s="496" t="s">
        <v>1767</v>
      </c>
      <c r="C2716" s="497" t="s">
        <v>1768</v>
      </c>
      <c r="D2716" s="496" t="s">
        <v>1769</v>
      </c>
      <c r="E2716" s="498">
        <v>60000</v>
      </c>
      <c r="F2716" s="499">
        <v>45702</v>
      </c>
      <c r="G2716" s="433">
        <v>2025</v>
      </c>
      <c r="H2716" s="500" t="s">
        <v>4464</v>
      </c>
      <c r="I2716" s="500" t="s">
        <v>4465</v>
      </c>
      <c r="J2716" s="496" t="s">
        <v>4466</v>
      </c>
      <c r="K2716" s="496" t="s">
        <v>4467</v>
      </c>
    </row>
    <row r="2717" spans="1:11" ht="30" x14ac:dyDescent="0.2">
      <c r="A2717" s="501" t="s">
        <v>4468</v>
      </c>
      <c r="B2717" s="496" t="s">
        <v>907</v>
      </c>
      <c r="C2717" s="497">
        <v>562528242825</v>
      </c>
      <c r="D2717" s="496" t="s">
        <v>912</v>
      </c>
      <c r="E2717" s="498">
        <v>5400</v>
      </c>
      <c r="F2717" s="499">
        <v>45705</v>
      </c>
      <c r="G2717" s="433">
        <v>2025</v>
      </c>
      <c r="H2717" s="500" t="s">
        <v>4355</v>
      </c>
      <c r="I2717" s="500" t="s">
        <v>4455</v>
      </c>
      <c r="J2717" s="496" t="s">
        <v>4358</v>
      </c>
      <c r="K2717" s="496" t="s">
        <v>4357</v>
      </c>
    </row>
    <row r="2718" spans="1:11" ht="30" x14ac:dyDescent="0.2">
      <c r="A2718" s="502" t="s">
        <v>4469</v>
      </c>
      <c r="B2718" s="496" t="s">
        <v>907</v>
      </c>
      <c r="C2718" s="497" t="s">
        <v>1648</v>
      </c>
      <c r="D2718" s="496" t="s">
        <v>1006</v>
      </c>
      <c r="E2718" s="498">
        <v>3600</v>
      </c>
      <c r="F2718" s="499">
        <v>45705</v>
      </c>
      <c r="G2718" s="433">
        <v>2025</v>
      </c>
      <c r="H2718" s="500" t="s">
        <v>4355</v>
      </c>
      <c r="I2718" s="500" t="s">
        <v>4455</v>
      </c>
      <c r="J2718" s="496" t="s">
        <v>4358</v>
      </c>
      <c r="K2718" s="496" t="s">
        <v>4357</v>
      </c>
    </row>
    <row r="2719" spans="1:11" ht="30" x14ac:dyDescent="0.2">
      <c r="A2719" s="495" t="s">
        <v>4470</v>
      </c>
      <c r="B2719" s="496" t="s">
        <v>907</v>
      </c>
      <c r="C2719" s="497" t="s">
        <v>2072</v>
      </c>
      <c r="D2719" s="496" t="s">
        <v>938</v>
      </c>
      <c r="E2719" s="498">
        <v>3600</v>
      </c>
      <c r="F2719" s="499">
        <v>45705</v>
      </c>
      <c r="G2719" s="433">
        <v>2025</v>
      </c>
      <c r="H2719" s="500" t="s">
        <v>4355</v>
      </c>
      <c r="I2719" s="500" t="s">
        <v>4455</v>
      </c>
      <c r="J2719" s="496" t="s">
        <v>4358</v>
      </c>
      <c r="K2719" s="496" t="s">
        <v>4357</v>
      </c>
    </row>
    <row r="2720" spans="1:11" ht="30" x14ac:dyDescent="0.2">
      <c r="A2720" s="495" t="s">
        <v>4471</v>
      </c>
      <c r="B2720" s="503" t="s">
        <v>907</v>
      </c>
      <c r="C2720" s="497">
        <v>3242528242962</v>
      </c>
      <c r="D2720" s="496" t="s">
        <v>908</v>
      </c>
      <c r="E2720" s="498">
        <v>7100</v>
      </c>
      <c r="F2720" s="499">
        <v>45705</v>
      </c>
      <c r="G2720" s="433">
        <v>2025</v>
      </c>
      <c r="H2720" s="500" t="s">
        <v>4355</v>
      </c>
      <c r="I2720" s="500" t="s">
        <v>4455</v>
      </c>
      <c r="J2720" s="496" t="s">
        <v>4358</v>
      </c>
      <c r="K2720" s="496" t="s">
        <v>4357</v>
      </c>
    </row>
    <row r="2721" spans="1:11" ht="30" x14ac:dyDescent="0.2">
      <c r="A2721" s="495" t="s">
        <v>4472</v>
      </c>
      <c r="B2721" s="503" t="s">
        <v>937</v>
      </c>
      <c r="C2721" s="497" t="s">
        <v>1652</v>
      </c>
      <c r="D2721" s="496" t="s">
        <v>942</v>
      </c>
      <c r="E2721" s="498">
        <v>4000</v>
      </c>
      <c r="F2721" s="499">
        <v>45705</v>
      </c>
      <c r="G2721" s="433">
        <v>2025</v>
      </c>
      <c r="H2721" s="500" t="s">
        <v>4355</v>
      </c>
      <c r="I2721" s="500" t="s">
        <v>4455</v>
      </c>
      <c r="J2721" s="496" t="s">
        <v>4358</v>
      </c>
      <c r="K2721" s="496" t="s">
        <v>4357</v>
      </c>
    </row>
    <row r="2722" spans="1:11" ht="30" x14ac:dyDescent="0.2">
      <c r="A2722" s="495" t="s">
        <v>4473</v>
      </c>
      <c r="B2722" s="503" t="s">
        <v>937</v>
      </c>
      <c r="C2722" s="497">
        <v>4792528242650</v>
      </c>
      <c r="D2722" s="496" t="s">
        <v>916</v>
      </c>
      <c r="E2722" s="498">
        <v>5100</v>
      </c>
      <c r="F2722" s="499">
        <v>45705</v>
      </c>
      <c r="G2722" s="433">
        <v>2025</v>
      </c>
      <c r="H2722" s="500" t="s">
        <v>4355</v>
      </c>
      <c r="I2722" s="500" t="s">
        <v>4455</v>
      </c>
      <c r="J2722" s="496" t="s">
        <v>4358</v>
      </c>
      <c r="K2722" s="496" t="s">
        <v>4357</v>
      </c>
    </row>
    <row r="2723" spans="1:11" ht="30" x14ac:dyDescent="0.2">
      <c r="A2723" s="495" t="s">
        <v>4474</v>
      </c>
      <c r="B2723" s="503" t="s">
        <v>937</v>
      </c>
      <c r="C2723" s="497" t="s">
        <v>2073</v>
      </c>
      <c r="D2723" s="496" t="s">
        <v>943</v>
      </c>
      <c r="E2723" s="498">
        <v>7500</v>
      </c>
      <c r="F2723" s="499">
        <v>45705</v>
      </c>
      <c r="G2723" s="433">
        <v>2025</v>
      </c>
      <c r="H2723" s="500" t="s">
        <v>4355</v>
      </c>
      <c r="I2723" s="500" t="s">
        <v>4455</v>
      </c>
      <c r="J2723" s="496" t="s">
        <v>4358</v>
      </c>
      <c r="K2723" s="496" t="s">
        <v>4357</v>
      </c>
    </row>
    <row r="2724" spans="1:11" ht="30" x14ac:dyDescent="0.2">
      <c r="A2724" s="495" t="s">
        <v>4475</v>
      </c>
      <c r="B2724" s="503" t="s">
        <v>937</v>
      </c>
      <c r="C2724" s="497">
        <v>5252528242517</v>
      </c>
      <c r="D2724" s="496" t="s">
        <v>932</v>
      </c>
      <c r="E2724" s="498">
        <v>9200</v>
      </c>
      <c r="F2724" s="499">
        <v>45705</v>
      </c>
      <c r="G2724" s="433">
        <v>2025</v>
      </c>
      <c r="H2724" s="500" t="s">
        <v>4355</v>
      </c>
      <c r="I2724" s="500" t="s">
        <v>4455</v>
      </c>
      <c r="J2724" s="496" t="s">
        <v>4358</v>
      </c>
      <c r="K2724" s="496" t="s">
        <v>4357</v>
      </c>
    </row>
    <row r="2725" spans="1:11" ht="15" x14ac:dyDescent="0.2">
      <c r="A2725" s="504" t="s">
        <v>4476</v>
      </c>
      <c r="B2725" s="496" t="s">
        <v>860</v>
      </c>
      <c r="C2725" s="497">
        <v>21963710649</v>
      </c>
      <c r="D2725" s="496" t="s">
        <v>211</v>
      </c>
      <c r="E2725" s="498">
        <v>349641.09</v>
      </c>
      <c r="F2725" s="499">
        <v>45678</v>
      </c>
      <c r="G2725" s="433">
        <v>2025</v>
      </c>
      <c r="H2725" s="500" t="s">
        <v>4477</v>
      </c>
      <c r="I2725" s="500" t="s">
        <v>4478</v>
      </c>
      <c r="J2725" s="496" t="s">
        <v>4479</v>
      </c>
      <c r="K2725" s="496" t="s">
        <v>2328</v>
      </c>
    </row>
    <row r="2726" spans="1:11" ht="15" x14ac:dyDescent="0.2">
      <c r="A2726" s="495" t="s">
        <v>4480</v>
      </c>
      <c r="B2726" s="496" t="s">
        <v>1833</v>
      </c>
      <c r="C2726" s="497" t="s">
        <v>1834</v>
      </c>
      <c r="D2726" s="496" t="s">
        <v>1835</v>
      </c>
      <c r="E2726" s="498">
        <v>199546.4</v>
      </c>
      <c r="F2726" s="499">
        <v>45678</v>
      </c>
      <c r="G2726" s="433">
        <v>2025</v>
      </c>
      <c r="H2726" s="496" t="s">
        <v>4481</v>
      </c>
      <c r="I2726" s="496" t="s">
        <v>2970</v>
      </c>
      <c r="J2726" s="496" t="s">
        <v>4479</v>
      </c>
      <c r="K2726" s="496" t="s">
        <v>2328</v>
      </c>
    </row>
    <row r="2727" spans="1:11" ht="30" x14ac:dyDescent="0.2">
      <c r="A2727" s="495" t="s">
        <v>4482</v>
      </c>
      <c r="B2727" s="496" t="s">
        <v>860</v>
      </c>
      <c r="C2727" s="497">
        <v>21963710070</v>
      </c>
      <c r="D2727" s="496" t="s">
        <v>892</v>
      </c>
      <c r="E2727" s="498">
        <v>377954.91</v>
      </c>
      <c r="F2727" s="499">
        <v>45678</v>
      </c>
      <c r="G2727" s="433">
        <v>2025</v>
      </c>
      <c r="H2727" s="496" t="s">
        <v>4483</v>
      </c>
      <c r="I2727" s="496" t="s">
        <v>4484</v>
      </c>
      <c r="J2727" s="496" t="s">
        <v>4485</v>
      </c>
      <c r="K2727" s="496" t="s">
        <v>2457</v>
      </c>
    </row>
    <row r="2728" spans="1:11" ht="45" x14ac:dyDescent="0.2">
      <c r="A2728" s="495" t="s">
        <v>4486</v>
      </c>
      <c r="B2728" s="496" t="s">
        <v>1906</v>
      </c>
      <c r="C2728" s="497" t="s">
        <v>1907</v>
      </c>
      <c r="D2728" s="496" t="s">
        <v>1908</v>
      </c>
      <c r="E2728" s="498">
        <v>228067.71</v>
      </c>
      <c r="F2728" s="499">
        <v>45678</v>
      </c>
      <c r="G2728" s="433">
        <v>2025</v>
      </c>
      <c r="H2728" s="496" t="s">
        <v>4487</v>
      </c>
      <c r="I2728" s="496" t="s">
        <v>4488</v>
      </c>
      <c r="J2728" s="496" t="s">
        <v>4489</v>
      </c>
      <c r="K2728" s="496" t="s">
        <v>1305</v>
      </c>
    </row>
    <row r="2729" spans="1:11" ht="15" x14ac:dyDescent="0.2">
      <c r="A2729" s="495" t="s">
        <v>4490</v>
      </c>
      <c r="B2729" s="496" t="s">
        <v>313</v>
      </c>
      <c r="C2729" s="497">
        <v>7029809450010</v>
      </c>
      <c r="D2729" s="496" t="s">
        <v>314</v>
      </c>
      <c r="E2729" s="498">
        <v>156000</v>
      </c>
      <c r="F2729" s="499">
        <v>45709</v>
      </c>
      <c r="G2729" s="433">
        <v>2025</v>
      </c>
      <c r="H2729" s="500" t="s">
        <v>4491</v>
      </c>
      <c r="I2729" s="500" t="s">
        <v>4492</v>
      </c>
      <c r="J2729" s="505" t="s">
        <v>3540</v>
      </c>
      <c r="K2729" s="505" t="s">
        <v>785</v>
      </c>
    </row>
    <row r="2730" spans="1:11" ht="30" x14ac:dyDescent="0.2">
      <c r="A2730" s="495" t="s">
        <v>4493</v>
      </c>
      <c r="B2730" s="496" t="s">
        <v>313</v>
      </c>
      <c r="C2730" s="497">
        <v>7029809450010</v>
      </c>
      <c r="D2730" s="496" t="s">
        <v>314</v>
      </c>
      <c r="E2730" s="498">
        <v>240400</v>
      </c>
      <c r="F2730" s="499">
        <v>45678</v>
      </c>
      <c r="G2730" s="433">
        <v>2025</v>
      </c>
      <c r="H2730" s="496" t="s">
        <v>4494</v>
      </c>
      <c r="I2730" s="496" t="s">
        <v>4495</v>
      </c>
      <c r="J2730" s="496" t="s">
        <v>4496</v>
      </c>
      <c r="K2730" s="496" t="s">
        <v>1243</v>
      </c>
    </row>
    <row r="2731" spans="1:11" ht="15" x14ac:dyDescent="0.2">
      <c r="A2731" s="495" t="s">
        <v>4497</v>
      </c>
      <c r="B2731" s="496" t="s">
        <v>987</v>
      </c>
      <c r="C2731" s="496" t="s">
        <v>1740</v>
      </c>
      <c r="D2731" s="496" t="s">
        <v>988</v>
      </c>
      <c r="E2731" s="498">
        <v>50000</v>
      </c>
      <c r="F2731" s="499">
        <v>45678</v>
      </c>
      <c r="G2731" s="433">
        <v>2025</v>
      </c>
      <c r="H2731" s="496" t="s">
        <v>4498</v>
      </c>
      <c r="I2731" s="496" t="s">
        <v>4499</v>
      </c>
      <c r="J2731" s="496" t="s">
        <v>4500</v>
      </c>
      <c r="K2731" s="496" t="s">
        <v>150</v>
      </c>
    </row>
    <row r="2732" spans="1:11" ht="15" x14ac:dyDescent="0.2">
      <c r="A2732" s="495" t="s">
        <v>4501</v>
      </c>
      <c r="B2732" s="496" t="s">
        <v>4502</v>
      </c>
      <c r="C2732" s="496" t="s">
        <v>4503</v>
      </c>
      <c r="D2732" s="496" t="s">
        <v>4504</v>
      </c>
      <c r="E2732" s="498">
        <v>240000</v>
      </c>
      <c r="F2732" s="499">
        <v>45686</v>
      </c>
      <c r="G2732" s="433">
        <v>2025</v>
      </c>
      <c r="H2732" s="496" t="s">
        <v>4459</v>
      </c>
      <c r="I2732" s="496" t="s">
        <v>4460</v>
      </c>
      <c r="J2732" s="496" t="s">
        <v>4461</v>
      </c>
      <c r="K2732" s="496" t="s">
        <v>4505</v>
      </c>
    </row>
    <row r="2733" spans="1:11" ht="30" x14ac:dyDescent="0.2">
      <c r="A2733" s="495" t="s">
        <v>4506</v>
      </c>
      <c r="B2733" s="496" t="s">
        <v>13</v>
      </c>
      <c r="C2733" s="496">
        <v>5670940070729</v>
      </c>
      <c r="D2733" s="496" t="s">
        <v>53</v>
      </c>
      <c r="E2733" s="498">
        <v>360000</v>
      </c>
      <c r="F2733" s="499">
        <v>45678</v>
      </c>
      <c r="G2733" s="433">
        <v>2025</v>
      </c>
      <c r="H2733" s="496" t="s">
        <v>4507</v>
      </c>
      <c r="I2733" s="496" t="s">
        <v>4508</v>
      </c>
      <c r="J2733" s="496" t="s">
        <v>4509</v>
      </c>
      <c r="K2733" s="496" t="s">
        <v>1576</v>
      </c>
    </row>
    <row r="2734" spans="1:11" ht="15" x14ac:dyDescent="0.2">
      <c r="A2734" s="495" t="s">
        <v>4510</v>
      </c>
      <c r="B2734" s="496" t="s">
        <v>13</v>
      </c>
      <c r="C2734" s="497">
        <v>3670940070333</v>
      </c>
      <c r="D2734" s="496" t="s">
        <v>54</v>
      </c>
      <c r="E2734" s="498">
        <v>210000</v>
      </c>
      <c r="F2734" s="499">
        <v>45678</v>
      </c>
      <c r="G2734" s="433">
        <v>2025</v>
      </c>
      <c r="H2734" s="496" t="s">
        <v>4511</v>
      </c>
      <c r="I2734" s="496" t="s">
        <v>4512</v>
      </c>
      <c r="J2734" s="496" t="s">
        <v>4047</v>
      </c>
      <c r="K2734" s="496" t="s">
        <v>4513</v>
      </c>
    </row>
    <row r="2735" spans="1:11" ht="30" x14ac:dyDescent="0.2">
      <c r="A2735" s="495" t="s">
        <v>4514</v>
      </c>
      <c r="B2735" s="496" t="s">
        <v>2331</v>
      </c>
      <c r="C2735" s="497" t="s">
        <v>2332</v>
      </c>
      <c r="D2735" s="496" t="s">
        <v>2333</v>
      </c>
      <c r="E2735" s="498">
        <v>236099.69</v>
      </c>
      <c r="F2735" s="499">
        <v>45678</v>
      </c>
      <c r="G2735" s="433">
        <v>2025</v>
      </c>
      <c r="H2735" s="496" t="s">
        <v>4515</v>
      </c>
      <c r="I2735" s="496" t="s">
        <v>4516</v>
      </c>
      <c r="J2735" s="496" t="s">
        <v>4517</v>
      </c>
      <c r="K2735" s="496" t="s">
        <v>4518</v>
      </c>
    </row>
    <row r="2736" spans="1:11" ht="15" x14ac:dyDescent="0.2">
      <c r="A2736" s="495" t="s">
        <v>4519</v>
      </c>
      <c r="B2736" s="496" t="s">
        <v>13</v>
      </c>
      <c r="C2736" s="496">
        <v>3670940070333</v>
      </c>
      <c r="D2736" s="496" t="s">
        <v>54</v>
      </c>
      <c r="E2736" s="498">
        <v>350000</v>
      </c>
      <c r="F2736" s="499">
        <v>45678</v>
      </c>
      <c r="G2736" s="433">
        <v>2025</v>
      </c>
      <c r="H2736" s="496" t="s">
        <v>4520</v>
      </c>
      <c r="I2736" s="496" t="s">
        <v>4521</v>
      </c>
      <c r="J2736" s="496" t="s">
        <v>4522</v>
      </c>
      <c r="K2736" s="496" t="s">
        <v>343</v>
      </c>
    </row>
    <row r="2737" spans="1:11" ht="30" x14ac:dyDescent="0.2">
      <c r="A2737" s="495" t="s">
        <v>4523</v>
      </c>
      <c r="B2737" s="496" t="s">
        <v>13</v>
      </c>
      <c r="C2737" s="496">
        <v>3620940071372</v>
      </c>
      <c r="D2737" s="496" t="s">
        <v>14</v>
      </c>
      <c r="E2737" s="498">
        <v>230000</v>
      </c>
      <c r="F2737" s="499">
        <v>45678</v>
      </c>
      <c r="G2737" s="433">
        <v>2025</v>
      </c>
      <c r="H2737" s="496" t="s">
        <v>4524</v>
      </c>
      <c r="I2737" s="496" t="s">
        <v>4525</v>
      </c>
      <c r="J2737" s="496" t="s">
        <v>4526</v>
      </c>
      <c r="K2737" s="496" t="s">
        <v>2278</v>
      </c>
    </row>
    <row r="2738" spans="1:11" ht="15" x14ac:dyDescent="0.2">
      <c r="A2738" s="495" t="s">
        <v>4527</v>
      </c>
      <c r="B2738" s="496" t="s">
        <v>4528</v>
      </c>
      <c r="C2738" s="497" t="s">
        <v>4529</v>
      </c>
      <c r="D2738" s="496" t="s">
        <v>14</v>
      </c>
      <c r="E2738" s="498">
        <v>230000</v>
      </c>
      <c r="F2738" s="499">
        <v>45686</v>
      </c>
      <c r="G2738" s="433">
        <v>2025</v>
      </c>
      <c r="H2738" s="496" t="s">
        <v>4530</v>
      </c>
      <c r="I2738" s="496" t="s">
        <v>4531</v>
      </c>
      <c r="J2738" s="496" t="s">
        <v>3922</v>
      </c>
      <c r="K2738" s="496" t="s">
        <v>371</v>
      </c>
    </row>
    <row r="2739" spans="1:11" ht="30" x14ac:dyDescent="0.2">
      <c r="A2739" s="495" t="s">
        <v>4532</v>
      </c>
      <c r="B2739" s="496" t="s">
        <v>1972</v>
      </c>
      <c r="C2739" s="495" t="s">
        <v>4533</v>
      </c>
      <c r="D2739" s="496" t="s">
        <v>2275</v>
      </c>
      <c r="E2739" s="498">
        <v>385000</v>
      </c>
      <c r="F2739" s="499">
        <v>45686</v>
      </c>
      <c r="G2739" s="433">
        <v>2025</v>
      </c>
      <c r="H2739" s="496" t="s">
        <v>4534</v>
      </c>
      <c r="I2739" s="496" t="s">
        <v>4535</v>
      </c>
      <c r="J2739" s="496" t="s">
        <v>23</v>
      </c>
      <c r="K2739" s="496" t="s">
        <v>24</v>
      </c>
    </row>
    <row r="2740" spans="1:11" ht="30" x14ac:dyDescent="0.2">
      <c r="A2740" s="495" t="s">
        <v>4536</v>
      </c>
      <c r="B2740" s="496" t="s">
        <v>1972</v>
      </c>
      <c r="C2740" s="495" t="s">
        <v>2212</v>
      </c>
      <c r="D2740" s="496" t="s">
        <v>2213</v>
      </c>
      <c r="E2740" s="498">
        <v>385000</v>
      </c>
      <c r="F2740" s="499">
        <v>45686</v>
      </c>
      <c r="G2740" s="433">
        <v>2025</v>
      </c>
      <c r="H2740" s="496" t="s">
        <v>4537</v>
      </c>
      <c r="I2740" s="496" t="s">
        <v>4538</v>
      </c>
      <c r="J2740" s="496" t="s">
        <v>23</v>
      </c>
      <c r="K2740" s="496" t="s">
        <v>24</v>
      </c>
    </row>
    <row r="2741" spans="1:11" ht="30" x14ac:dyDescent="0.2">
      <c r="A2741" s="495" t="s">
        <v>4539</v>
      </c>
      <c r="B2741" s="496" t="s">
        <v>1972</v>
      </c>
      <c r="C2741" s="495" t="s">
        <v>1973</v>
      </c>
      <c r="D2741" s="496" t="s">
        <v>1974</v>
      </c>
      <c r="E2741" s="498">
        <v>385000</v>
      </c>
      <c r="F2741" s="499">
        <v>45686</v>
      </c>
      <c r="G2741" s="433">
        <v>2025</v>
      </c>
      <c r="H2741" s="496" t="s">
        <v>4540</v>
      </c>
      <c r="I2741" s="496" t="s">
        <v>4541</v>
      </c>
      <c r="J2741" s="496" t="s">
        <v>23</v>
      </c>
      <c r="K2741" s="496" t="s">
        <v>24</v>
      </c>
    </row>
    <row r="2742" spans="1:11" ht="15" x14ac:dyDescent="0.2">
      <c r="A2742" s="495" t="s">
        <v>4542</v>
      </c>
      <c r="B2742" s="496" t="s">
        <v>4543</v>
      </c>
      <c r="C2742" s="495" t="s">
        <v>3022</v>
      </c>
      <c r="D2742" s="496" t="s">
        <v>3023</v>
      </c>
      <c r="E2742" s="498">
        <v>150000</v>
      </c>
      <c r="F2742" s="499">
        <v>45686</v>
      </c>
      <c r="G2742" s="433">
        <v>2025</v>
      </c>
      <c r="H2742" s="496" t="s">
        <v>4544</v>
      </c>
      <c r="I2742" s="496" t="s">
        <v>4545</v>
      </c>
      <c r="J2742" s="496" t="s">
        <v>4546</v>
      </c>
      <c r="K2742" s="496" t="s">
        <v>2758</v>
      </c>
    </row>
    <row r="2743" spans="1:11" ht="15" x14ac:dyDescent="0.2">
      <c r="A2743" s="495" t="s">
        <v>4547</v>
      </c>
      <c r="B2743" s="496" t="s">
        <v>52</v>
      </c>
      <c r="C2743" s="495" t="s">
        <v>4548</v>
      </c>
      <c r="D2743" s="496" t="s">
        <v>53</v>
      </c>
      <c r="E2743" s="498">
        <v>300000</v>
      </c>
      <c r="F2743" s="499">
        <v>45678</v>
      </c>
      <c r="G2743" s="433">
        <v>2025</v>
      </c>
      <c r="H2743" s="496" t="s">
        <v>4549</v>
      </c>
      <c r="I2743" s="496" t="s">
        <v>4550</v>
      </c>
      <c r="J2743" s="496" t="s">
        <v>4551</v>
      </c>
      <c r="K2743" s="496" t="s">
        <v>3995</v>
      </c>
    </row>
    <row r="2744" spans="1:11" ht="15" x14ac:dyDescent="0.2">
      <c r="A2744" s="495" t="s">
        <v>4552</v>
      </c>
      <c r="B2744" s="496" t="s">
        <v>52</v>
      </c>
      <c r="C2744" s="495" t="s">
        <v>4553</v>
      </c>
      <c r="D2744" s="496" t="s">
        <v>14</v>
      </c>
      <c r="E2744" s="498">
        <v>220000</v>
      </c>
      <c r="F2744" s="499">
        <v>45678</v>
      </c>
      <c r="G2744" s="433">
        <v>2025</v>
      </c>
      <c r="H2744" s="496" t="s">
        <v>4554</v>
      </c>
      <c r="I2744" s="496" t="s">
        <v>4555</v>
      </c>
      <c r="J2744" s="496" t="s">
        <v>4551</v>
      </c>
      <c r="K2744" s="496" t="s">
        <v>3995</v>
      </c>
    </row>
    <row r="2745" spans="1:11" ht="30" x14ac:dyDescent="0.2">
      <c r="A2745" s="495" t="s">
        <v>4556</v>
      </c>
      <c r="B2745" s="496" t="s">
        <v>52</v>
      </c>
      <c r="C2745" s="495" t="s">
        <v>4557</v>
      </c>
      <c r="D2745" s="496" t="s">
        <v>54</v>
      </c>
      <c r="E2745" s="498">
        <v>300000</v>
      </c>
      <c r="F2745" s="499">
        <v>45678</v>
      </c>
      <c r="G2745" s="433">
        <v>2025</v>
      </c>
      <c r="H2745" s="496" t="s">
        <v>4558</v>
      </c>
      <c r="I2745" s="496" t="s">
        <v>4559</v>
      </c>
      <c r="J2745" s="496" t="s">
        <v>4560</v>
      </c>
      <c r="K2745" s="496" t="s">
        <v>155</v>
      </c>
    </row>
    <row r="2746" spans="1:11" ht="30" x14ac:dyDescent="0.2">
      <c r="A2746" s="495" t="s">
        <v>4561</v>
      </c>
      <c r="B2746" s="496" t="s">
        <v>2026</v>
      </c>
      <c r="C2746" s="495" t="s">
        <v>4097</v>
      </c>
      <c r="D2746" s="496" t="s">
        <v>2028</v>
      </c>
      <c r="E2746" s="498">
        <v>400000</v>
      </c>
      <c r="F2746" s="499">
        <v>45678</v>
      </c>
      <c r="G2746" s="433">
        <v>2025</v>
      </c>
      <c r="H2746" s="496" t="s">
        <v>4562</v>
      </c>
      <c r="I2746" s="496" t="s">
        <v>4563</v>
      </c>
      <c r="J2746" s="496" t="s">
        <v>17</v>
      </c>
      <c r="K2746" s="496" t="s">
        <v>18</v>
      </c>
    </row>
    <row r="2747" spans="1:11" ht="15" x14ac:dyDescent="0.2">
      <c r="A2747" s="496" t="s">
        <v>4564</v>
      </c>
      <c r="B2747" s="496" t="s">
        <v>907</v>
      </c>
      <c r="C2747" s="495" t="s">
        <v>4565</v>
      </c>
      <c r="D2747" s="496" t="s">
        <v>913</v>
      </c>
      <c r="E2747" s="498">
        <v>5600</v>
      </c>
      <c r="F2747" s="499">
        <v>45702</v>
      </c>
      <c r="G2747" s="433">
        <v>2025</v>
      </c>
      <c r="H2747" s="496" t="s">
        <v>4566</v>
      </c>
      <c r="I2747" s="496" t="s">
        <v>4567</v>
      </c>
      <c r="J2747" s="496" t="s">
        <v>4568</v>
      </c>
      <c r="K2747" s="496" t="s">
        <v>1131</v>
      </c>
    </row>
    <row r="2748" spans="1:11" ht="15" x14ac:dyDescent="0.2">
      <c r="A2748" s="495" t="s">
        <v>4569</v>
      </c>
      <c r="B2748" s="496" t="s">
        <v>907</v>
      </c>
      <c r="C2748" s="495" t="s">
        <v>4570</v>
      </c>
      <c r="D2748" s="496" t="s">
        <v>912</v>
      </c>
      <c r="E2748" s="498">
        <v>6700</v>
      </c>
      <c r="F2748" s="499">
        <v>45702</v>
      </c>
      <c r="G2748" s="433">
        <v>2025</v>
      </c>
      <c r="H2748" s="496" t="s">
        <v>4566</v>
      </c>
      <c r="I2748" s="496" t="s">
        <v>4567</v>
      </c>
      <c r="J2748" s="496" t="s">
        <v>4568</v>
      </c>
      <c r="K2748" s="496" t="s">
        <v>1131</v>
      </c>
    </row>
    <row r="2749" spans="1:11" ht="15" x14ac:dyDescent="0.2">
      <c r="A2749" s="495" t="s">
        <v>4571</v>
      </c>
      <c r="B2749" s="496" t="s">
        <v>907</v>
      </c>
      <c r="C2749" s="497" t="s">
        <v>1648</v>
      </c>
      <c r="D2749" s="496" t="s">
        <v>1006</v>
      </c>
      <c r="E2749" s="498">
        <v>4500</v>
      </c>
      <c r="F2749" s="499">
        <v>45702</v>
      </c>
      <c r="G2749" s="433">
        <v>2025</v>
      </c>
      <c r="H2749" s="496" t="s">
        <v>4566</v>
      </c>
      <c r="I2749" s="496" t="s">
        <v>4567</v>
      </c>
      <c r="J2749" s="496" t="s">
        <v>4568</v>
      </c>
      <c r="K2749" s="496" t="s">
        <v>1131</v>
      </c>
    </row>
    <row r="2750" spans="1:11" ht="15" x14ac:dyDescent="0.2">
      <c r="A2750" s="495" t="s">
        <v>4572</v>
      </c>
      <c r="B2750" s="496" t="s">
        <v>907</v>
      </c>
      <c r="C2750" s="497" t="s">
        <v>2072</v>
      </c>
      <c r="D2750" s="496" t="s">
        <v>938</v>
      </c>
      <c r="E2750" s="498">
        <v>4600</v>
      </c>
      <c r="F2750" s="499">
        <v>45702</v>
      </c>
      <c r="G2750" s="433">
        <v>2025</v>
      </c>
      <c r="H2750" s="496" t="s">
        <v>4566</v>
      </c>
      <c r="I2750" s="496" t="s">
        <v>4567</v>
      </c>
      <c r="J2750" s="496" t="s">
        <v>4568</v>
      </c>
      <c r="K2750" s="496" t="s">
        <v>1131</v>
      </c>
    </row>
    <row r="2751" spans="1:11" ht="15" x14ac:dyDescent="0.2">
      <c r="A2751" s="495" t="s">
        <v>4573</v>
      </c>
      <c r="B2751" s="496" t="s">
        <v>907</v>
      </c>
      <c r="C2751" s="495" t="s">
        <v>1652</v>
      </c>
      <c r="D2751" s="496" t="s">
        <v>942</v>
      </c>
      <c r="E2751" s="498">
        <v>5200</v>
      </c>
      <c r="F2751" s="499">
        <v>45702</v>
      </c>
      <c r="G2751" s="433">
        <v>2025</v>
      </c>
      <c r="H2751" s="496" t="s">
        <v>4566</v>
      </c>
      <c r="I2751" s="496" t="s">
        <v>4567</v>
      </c>
      <c r="J2751" s="496" t="s">
        <v>4568</v>
      </c>
      <c r="K2751" s="496" t="s">
        <v>1131</v>
      </c>
    </row>
    <row r="2752" spans="1:11" ht="15" x14ac:dyDescent="0.2">
      <c r="A2752" s="495" t="s">
        <v>4574</v>
      </c>
      <c r="B2752" s="496" t="s">
        <v>907</v>
      </c>
      <c r="C2752" s="495" t="s">
        <v>4575</v>
      </c>
      <c r="D2752" s="496" t="s">
        <v>916</v>
      </c>
      <c r="E2752" s="498">
        <v>6300</v>
      </c>
      <c r="F2752" s="499">
        <v>45702</v>
      </c>
      <c r="G2752" s="433">
        <v>2025</v>
      </c>
      <c r="H2752" s="496" t="s">
        <v>4566</v>
      </c>
      <c r="I2752" s="496" t="s">
        <v>4567</v>
      </c>
      <c r="J2752" s="496" t="s">
        <v>4568</v>
      </c>
      <c r="K2752" s="496" t="s">
        <v>1131</v>
      </c>
    </row>
    <row r="2753" spans="1:11" ht="15" x14ac:dyDescent="0.2">
      <c r="A2753" s="495" t="s">
        <v>4576</v>
      </c>
      <c r="B2753" s="496" t="s">
        <v>907</v>
      </c>
      <c r="C2753" s="495" t="s">
        <v>2073</v>
      </c>
      <c r="D2753" s="496" t="s">
        <v>943</v>
      </c>
      <c r="E2753" s="498">
        <v>9200</v>
      </c>
      <c r="F2753" s="499">
        <v>45702</v>
      </c>
      <c r="G2753" s="433">
        <v>2025</v>
      </c>
      <c r="H2753" s="496" t="s">
        <v>4566</v>
      </c>
      <c r="I2753" s="496" t="s">
        <v>4567</v>
      </c>
      <c r="J2753" s="496" t="s">
        <v>4568</v>
      </c>
      <c r="K2753" s="496" t="s">
        <v>1131</v>
      </c>
    </row>
    <row r="2754" spans="1:11" ht="15" x14ac:dyDescent="0.2">
      <c r="A2754" s="495" t="s">
        <v>4577</v>
      </c>
      <c r="B2754" s="496" t="s">
        <v>907</v>
      </c>
      <c r="C2754" s="495" t="s">
        <v>4578</v>
      </c>
      <c r="D2754" s="496" t="s">
        <v>932</v>
      </c>
      <c r="E2754" s="498">
        <v>10900</v>
      </c>
      <c r="F2754" s="499">
        <v>45702</v>
      </c>
      <c r="G2754" s="433">
        <v>2025</v>
      </c>
      <c r="H2754" s="496" t="s">
        <v>4566</v>
      </c>
      <c r="I2754" s="496" t="s">
        <v>4567</v>
      </c>
      <c r="J2754" s="496" t="s">
        <v>4568</v>
      </c>
      <c r="K2754" s="496" t="s">
        <v>1131</v>
      </c>
    </row>
    <row r="2755" spans="1:11" ht="15" x14ac:dyDescent="0.2">
      <c r="A2755" s="495" t="s">
        <v>4579</v>
      </c>
      <c r="B2755" s="496" t="s">
        <v>907</v>
      </c>
      <c r="C2755" s="497">
        <v>6372528242318</v>
      </c>
      <c r="D2755" s="496" t="s">
        <v>914</v>
      </c>
      <c r="E2755" s="498">
        <v>6600</v>
      </c>
      <c r="F2755" s="499">
        <v>45702</v>
      </c>
      <c r="G2755" s="433">
        <v>2025</v>
      </c>
      <c r="H2755" s="496" t="s">
        <v>4566</v>
      </c>
      <c r="I2755" s="496" t="s">
        <v>4567</v>
      </c>
      <c r="J2755" s="496" t="s">
        <v>4568</v>
      </c>
      <c r="K2755" s="496" t="s">
        <v>1131</v>
      </c>
    </row>
    <row r="2756" spans="1:11" ht="15" x14ac:dyDescent="0.2">
      <c r="A2756" s="495" t="s">
        <v>4580</v>
      </c>
      <c r="B2756" s="496" t="s">
        <v>907</v>
      </c>
      <c r="C2756" s="497">
        <v>6932528244484</v>
      </c>
      <c r="D2756" s="496" t="s">
        <v>933</v>
      </c>
      <c r="E2756" s="498">
        <v>9700</v>
      </c>
      <c r="F2756" s="499">
        <v>45702</v>
      </c>
      <c r="G2756" s="433">
        <v>2025</v>
      </c>
      <c r="H2756" s="496" t="s">
        <v>4566</v>
      </c>
      <c r="I2756" s="496" t="s">
        <v>4567</v>
      </c>
      <c r="J2756" s="496" t="s">
        <v>4568</v>
      </c>
      <c r="K2756" s="496" t="s">
        <v>1131</v>
      </c>
    </row>
    <row r="2757" spans="1:11" ht="15" x14ac:dyDescent="0.2">
      <c r="A2757" s="495" t="s">
        <v>4581</v>
      </c>
      <c r="B2757" s="496" t="s">
        <v>907</v>
      </c>
      <c r="C2757" s="497">
        <v>7072528240121</v>
      </c>
      <c r="D2757" s="496" t="s">
        <v>1128</v>
      </c>
      <c r="E2757" s="498">
        <v>8400</v>
      </c>
      <c r="F2757" s="499">
        <v>45702</v>
      </c>
      <c r="G2757" s="433">
        <v>2025</v>
      </c>
      <c r="H2757" s="496" t="s">
        <v>4566</v>
      </c>
      <c r="I2757" s="496" t="s">
        <v>4567</v>
      </c>
      <c r="J2757" s="496" t="s">
        <v>4568</v>
      </c>
      <c r="K2757" s="496" t="s">
        <v>1131</v>
      </c>
    </row>
    <row r="2758" spans="1:11" ht="15" x14ac:dyDescent="0.2">
      <c r="A2758" s="495" t="s">
        <v>4582</v>
      </c>
      <c r="B2758" s="496" t="s">
        <v>907</v>
      </c>
      <c r="C2758" s="497">
        <v>2232528243066</v>
      </c>
      <c r="D2758" s="496" t="s">
        <v>909</v>
      </c>
      <c r="E2758" s="498">
        <v>7500</v>
      </c>
      <c r="F2758" s="499">
        <v>45702</v>
      </c>
      <c r="G2758" s="433">
        <v>2025</v>
      </c>
      <c r="H2758" s="496" t="s">
        <v>4566</v>
      </c>
      <c r="I2758" s="496" t="s">
        <v>4567</v>
      </c>
      <c r="J2758" s="496" t="s">
        <v>4568</v>
      </c>
      <c r="K2758" s="496" t="s">
        <v>1131</v>
      </c>
    </row>
    <row r="2759" spans="1:11" ht="15" x14ac:dyDescent="0.2">
      <c r="A2759" s="495" t="s">
        <v>4583</v>
      </c>
      <c r="B2759" s="496" t="s">
        <v>907</v>
      </c>
      <c r="C2759" s="497" t="s">
        <v>1653</v>
      </c>
      <c r="D2759" s="496" t="s">
        <v>945</v>
      </c>
      <c r="E2759" s="498">
        <v>6300</v>
      </c>
      <c r="F2759" s="499">
        <v>45702</v>
      </c>
      <c r="G2759" s="433">
        <v>2025</v>
      </c>
      <c r="H2759" s="496" t="s">
        <v>4566</v>
      </c>
      <c r="I2759" s="496" t="s">
        <v>4567</v>
      </c>
      <c r="J2759" s="496" t="s">
        <v>4568</v>
      </c>
      <c r="K2759" s="496" t="s">
        <v>1131</v>
      </c>
    </row>
    <row r="2760" spans="1:11" ht="30" x14ac:dyDescent="0.2">
      <c r="A2760" s="495" t="s">
        <v>4584</v>
      </c>
      <c r="B2760" s="496" t="s">
        <v>907</v>
      </c>
      <c r="C2760" s="497" t="s">
        <v>4585</v>
      </c>
      <c r="D2760" s="496" t="s">
        <v>947</v>
      </c>
      <c r="E2760" s="498">
        <v>8000</v>
      </c>
      <c r="F2760" s="499">
        <v>45702</v>
      </c>
      <c r="G2760" s="433">
        <v>2025</v>
      </c>
      <c r="H2760" s="496" t="s">
        <v>4566</v>
      </c>
      <c r="I2760" s="496" t="s">
        <v>4567</v>
      </c>
      <c r="J2760" s="496" t="s">
        <v>4568</v>
      </c>
      <c r="K2760" s="496" t="s">
        <v>1131</v>
      </c>
    </row>
    <row r="2761" spans="1:11" ht="15" x14ac:dyDescent="0.2">
      <c r="A2761" s="495" t="s">
        <v>4586</v>
      </c>
      <c r="B2761" s="496" t="s">
        <v>907</v>
      </c>
      <c r="C2761" s="497">
        <v>5182528243426</v>
      </c>
      <c r="D2761" s="496" t="s">
        <v>934</v>
      </c>
      <c r="E2761" s="498">
        <v>8600</v>
      </c>
      <c r="F2761" s="499">
        <v>45702</v>
      </c>
      <c r="G2761" s="433">
        <v>2025</v>
      </c>
      <c r="H2761" s="496" t="s">
        <v>4566</v>
      </c>
      <c r="I2761" s="496" t="s">
        <v>4567</v>
      </c>
      <c r="J2761" s="496" t="s">
        <v>4568</v>
      </c>
      <c r="K2761" s="496" t="s">
        <v>1131</v>
      </c>
    </row>
    <row r="2762" spans="1:11" ht="15" x14ac:dyDescent="0.2">
      <c r="A2762" s="495" t="s">
        <v>4587</v>
      </c>
      <c r="B2762" s="496" t="s">
        <v>907</v>
      </c>
      <c r="C2762" s="495" t="s">
        <v>4588</v>
      </c>
      <c r="D2762" s="496" t="s">
        <v>935</v>
      </c>
      <c r="E2762" s="498">
        <v>7600</v>
      </c>
      <c r="F2762" s="499">
        <v>45702</v>
      </c>
      <c r="G2762" s="433">
        <v>2025</v>
      </c>
      <c r="H2762" s="496" t="s">
        <v>4566</v>
      </c>
      <c r="I2762" s="496" t="s">
        <v>4567</v>
      </c>
      <c r="J2762" s="496" t="s">
        <v>4568</v>
      </c>
      <c r="K2762" s="496" t="s">
        <v>1131</v>
      </c>
    </row>
    <row r="2763" spans="1:11" ht="15" x14ac:dyDescent="0.2">
      <c r="A2763" s="495" t="s">
        <v>4589</v>
      </c>
      <c r="B2763" s="496" t="s">
        <v>907</v>
      </c>
      <c r="C2763" s="497" t="s">
        <v>1807</v>
      </c>
      <c r="D2763" s="496" t="s">
        <v>949</v>
      </c>
      <c r="E2763" s="498">
        <v>5200</v>
      </c>
      <c r="F2763" s="499">
        <v>45702</v>
      </c>
      <c r="G2763" s="433">
        <v>2025</v>
      </c>
      <c r="H2763" s="496" t="s">
        <v>4566</v>
      </c>
      <c r="I2763" s="496" t="s">
        <v>4567</v>
      </c>
      <c r="J2763" s="496" t="s">
        <v>4568</v>
      </c>
      <c r="K2763" s="496" t="s">
        <v>1131</v>
      </c>
    </row>
    <row r="2764" spans="1:11" ht="15" x14ac:dyDescent="0.2">
      <c r="A2764" s="495" t="s">
        <v>4590</v>
      </c>
      <c r="B2764" s="496" t="s">
        <v>907</v>
      </c>
      <c r="C2764" s="497" t="s">
        <v>1809</v>
      </c>
      <c r="D2764" s="496" t="s">
        <v>950</v>
      </c>
      <c r="E2764" s="498">
        <v>5000</v>
      </c>
      <c r="F2764" s="499">
        <v>45702</v>
      </c>
      <c r="G2764" s="433">
        <v>2025</v>
      </c>
      <c r="H2764" s="496" t="s">
        <v>4566</v>
      </c>
      <c r="I2764" s="496" t="s">
        <v>4567</v>
      </c>
      <c r="J2764" s="496" t="s">
        <v>4568</v>
      </c>
      <c r="K2764" s="496" t="s">
        <v>1131</v>
      </c>
    </row>
    <row r="2765" spans="1:11" ht="15" x14ac:dyDescent="0.2">
      <c r="A2765" s="495" t="s">
        <v>4591</v>
      </c>
      <c r="B2765" s="496" t="s">
        <v>907</v>
      </c>
      <c r="C2765" s="496">
        <v>2872528244240</v>
      </c>
      <c r="D2765" s="500" t="s">
        <v>917</v>
      </c>
      <c r="E2765" s="498">
        <v>10300</v>
      </c>
      <c r="F2765" s="499">
        <v>45702</v>
      </c>
      <c r="G2765" s="433">
        <v>2025</v>
      </c>
      <c r="H2765" s="496" t="s">
        <v>4566</v>
      </c>
      <c r="I2765" s="496" t="s">
        <v>4567</v>
      </c>
      <c r="J2765" s="496" t="s">
        <v>4568</v>
      </c>
      <c r="K2765" s="496" t="s">
        <v>1131</v>
      </c>
    </row>
    <row r="2766" spans="1:11" ht="15" x14ac:dyDescent="0.2">
      <c r="A2766" s="495" t="s">
        <v>4592</v>
      </c>
      <c r="B2766" s="496" t="s">
        <v>907</v>
      </c>
      <c r="C2766" s="496">
        <v>1552528244566</v>
      </c>
      <c r="D2766" s="500" t="s">
        <v>910</v>
      </c>
      <c r="E2766" s="498" t="s">
        <v>4593</v>
      </c>
      <c r="F2766" s="499">
        <v>45702</v>
      </c>
      <c r="G2766" s="433">
        <v>2025</v>
      </c>
      <c r="H2766" s="496" t="s">
        <v>4566</v>
      </c>
      <c r="I2766" s="496" t="s">
        <v>4567</v>
      </c>
      <c r="J2766" s="496" t="s">
        <v>4568</v>
      </c>
      <c r="K2766" s="496" t="s">
        <v>1131</v>
      </c>
    </row>
    <row r="2767" spans="1:11" ht="15" x14ac:dyDescent="0.2">
      <c r="A2767" s="495" t="s">
        <v>4594</v>
      </c>
      <c r="B2767" s="496" t="s">
        <v>907</v>
      </c>
      <c r="C2767" s="496" t="s">
        <v>1656</v>
      </c>
      <c r="D2767" s="495" t="s">
        <v>953</v>
      </c>
      <c r="E2767" s="498">
        <v>4300</v>
      </c>
      <c r="F2767" s="499">
        <v>45702</v>
      </c>
      <c r="G2767" s="433">
        <v>2025</v>
      </c>
      <c r="H2767" s="496" t="s">
        <v>4566</v>
      </c>
      <c r="I2767" s="496" t="s">
        <v>4567</v>
      </c>
      <c r="J2767" s="496" t="s">
        <v>4568</v>
      </c>
      <c r="K2767" s="496" t="s">
        <v>1131</v>
      </c>
    </row>
    <row r="2768" spans="1:11" ht="15" x14ac:dyDescent="0.2">
      <c r="A2768" s="495" t="s">
        <v>4595</v>
      </c>
      <c r="B2768" s="496" t="s">
        <v>907</v>
      </c>
      <c r="C2768" s="496" t="s">
        <v>1810</v>
      </c>
      <c r="D2768" s="500" t="s">
        <v>954</v>
      </c>
      <c r="E2768" s="498">
        <v>7400</v>
      </c>
      <c r="F2768" s="499">
        <v>45702</v>
      </c>
      <c r="G2768" s="433">
        <v>2025</v>
      </c>
      <c r="H2768" s="496" t="s">
        <v>4566</v>
      </c>
      <c r="I2768" s="496" t="s">
        <v>4567</v>
      </c>
      <c r="J2768" s="496" t="s">
        <v>4568</v>
      </c>
      <c r="K2768" s="496" t="s">
        <v>1131</v>
      </c>
    </row>
    <row r="2769" spans="1:11" ht="15" x14ac:dyDescent="0.2">
      <c r="A2769" s="495" t="s">
        <v>4596</v>
      </c>
      <c r="B2769" s="496" t="s">
        <v>907</v>
      </c>
      <c r="C2769" s="500" t="s">
        <v>2076</v>
      </c>
      <c r="D2769" s="500" t="s">
        <v>955</v>
      </c>
      <c r="E2769" s="498">
        <v>6300</v>
      </c>
      <c r="F2769" s="499">
        <v>45702</v>
      </c>
      <c r="G2769" s="433">
        <v>2025</v>
      </c>
      <c r="H2769" s="496" t="s">
        <v>4566</v>
      </c>
      <c r="I2769" s="496" t="s">
        <v>4567</v>
      </c>
      <c r="J2769" s="496" t="s">
        <v>4568</v>
      </c>
      <c r="K2769" s="496" t="s">
        <v>1131</v>
      </c>
    </row>
    <row r="2770" spans="1:11" ht="30" x14ac:dyDescent="0.2">
      <c r="A2770" s="495" t="s">
        <v>4597</v>
      </c>
      <c r="B2770" s="496" t="s">
        <v>907</v>
      </c>
      <c r="C2770" s="500" t="s">
        <v>4598</v>
      </c>
      <c r="D2770" s="500" t="s">
        <v>956</v>
      </c>
      <c r="E2770" s="498">
        <v>6100</v>
      </c>
      <c r="F2770" s="499">
        <v>45702</v>
      </c>
      <c r="G2770" s="433">
        <v>2025</v>
      </c>
      <c r="H2770" s="496" t="s">
        <v>4566</v>
      </c>
      <c r="I2770" s="496" t="s">
        <v>4567</v>
      </c>
      <c r="J2770" s="496" t="s">
        <v>4568</v>
      </c>
      <c r="K2770" s="496" t="s">
        <v>1131</v>
      </c>
    </row>
    <row r="2771" spans="1:11" ht="15" x14ac:dyDescent="0.2">
      <c r="A2771" s="495" t="s">
        <v>4599</v>
      </c>
      <c r="B2771" s="496" t="s">
        <v>907</v>
      </c>
      <c r="C2771" s="500" t="s">
        <v>1659</v>
      </c>
      <c r="D2771" s="495" t="s">
        <v>958</v>
      </c>
      <c r="E2771" s="498">
        <v>4200</v>
      </c>
      <c r="F2771" s="499">
        <v>45702</v>
      </c>
      <c r="G2771" s="433">
        <v>2025</v>
      </c>
      <c r="H2771" s="496" t="s">
        <v>4566</v>
      </c>
      <c r="I2771" s="496" t="s">
        <v>4567</v>
      </c>
      <c r="J2771" s="496" t="s">
        <v>4568</v>
      </c>
      <c r="K2771" s="496" t="s">
        <v>1131</v>
      </c>
    </row>
    <row r="2772" spans="1:11" ht="15" x14ac:dyDescent="0.2">
      <c r="A2772" s="495" t="s">
        <v>4600</v>
      </c>
      <c r="B2772" s="496" t="s">
        <v>907</v>
      </c>
      <c r="C2772" s="497" t="s">
        <v>1660</v>
      </c>
      <c r="D2772" s="500" t="s">
        <v>960</v>
      </c>
      <c r="E2772" s="498">
        <v>6500</v>
      </c>
      <c r="F2772" s="499">
        <v>45702</v>
      </c>
      <c r="G2772" s="433">
        <v>2025</v>
      </c>
      <c r="H2772" s="496" t="s">
        <v>4566</v>
      </c>
      <c r="I2772" s="496" t="s">
        <v>4567</v>
      </c>
      <c r="J2772" s="496" t="s">
        <v>4568</v>
      </c>
      <c r="K2772" s="496" t="s">
        <v>1131</v>
      </c>
    </row>
    <row r="2773" spans="1:11" ht="15" x14ac:dyDescent="0.2">
      <c r="A2773" s="495" t="s">
        <v>4601</v>
      </c>
      <c r="B2773" s="496" t="s">
        <v>907</v>
      </c>
      <c r="C2773" s="500">
        <v>6072528245428</v>
      </c>
      <c r="D2773" s="496" t="s">
        <v>936</v>
      </c>
      <c r="E2773" s="498">
        <v>6600</v>
      </c>
      <c r="F2773" s="499">
        <v>45702</v>
      </c>
      <c r="G2773" s="433">
        <v>2025</v>
      </c>
      <c r="H2773" s="496" t="s">
        <v>4566</v>
      </c>
      <c r="I2773" s="496" t="s">
        <v>4567</v>
      </c>
      <c r="J2773" s="496" t="s">
        <v>4568</v>
      </c>
      <c r="K2773" s="496" t="s">
        <v>1131</v>
      </c>
    </row>
    <row r="2774" spans="1:11" ht="15" x14ac:dyDescent="0.2">
      <c r="A2774" s="495" t="s">
        <v>4602</v>
      </c>
      <c r="B2774" s="496" t="s">
        <v>907</v>
      </c>
      <c r="C2774" s="497">
        <v>2362528245580</v>
      </c>
      <c r="D2774" s="496" t="s">
        <v>915</v>
      </c>
      <c r="E2774" s="498">
        <v>7400</v>
      </c>
      <c r="F2774" s="499">
        <v>45702</v>
      </c>
      <c r="G2774" s="433">
        <v>2025</v>
      </c>
      <c r="H2774" s="496" t="s">
        <v>4566</v>
      </c>
      <c r="I2774" s="496" t="s">
        <v>4567</v>
      </c>
      <c r="J2774" s="496" t="s">
        <v>4568</v>
      </c>
      <c r="K2774" s="496" t="s">
        <v>1131</v>
      </c>
    </row>
    <row r="2775" spans="1:11" ht="15" x14ac:dyDescent="0.2">
      <c r="A2775" s="495" t="s">
        <v>4603</v>
      </c>
      <c r="B2775" s="496" t="s">
        <v>907</v>
      </c>
      <c r="C2775" s="500" t="s">
        <v>1662</v>
      </c>
      <c r="D2775" s="496" t="s">
        <v>962</v>
      </c>
      <c r="E2775" s="498">
        <v>6700</v>
      </c>
      <c r="F2775" s="499">
        <v>45702</v>
      </c>
      <c r="G2775" s="433">
        <v>2025</v>
      </c>
      <c r="H2775" s="496" t="s">
        <v>4566</v>
      </c>
      <c r="I2775" s="496" t="s">
        <v>4567</v>
      </c>
      <c r="J2775" s="496" t="s">
        <v>4568</v>
      </c>
      <c r="K2775" s="496" t="s">
        <v>1131</v>
      </c>
    </row>
    <row r="2776" spans="1:11" ht="30" x14ac:dyDescent="0.2">
      <c r="A2776" s="495" t="s">
        <v>4604</v>
      </c>
      <c r="B2776" s="496" t="s">
        <v>907</v>
      </c>
      <c r="C2776" s="500" t="s">
        <v>4605</v>
      </c>
      <c r="D2776" s="500" t="s">
        <v>963</v>
      </c>
      <c r="E2776" s="498">
        <v>6300</v>
      </c>
      <c r="F2776" s="499">
        <v>45702</v>
      </c>
      <c r="G2776" s="433">
        <v>2025</v>
      </c>
      <c r="H2776" s="496" t="s">
        <v>4566</v>
      </c>
      <c r="I2776" s="496" t="s">
        <v>4567</v>
      </c>
      <c r="J2776" s="496" t="s">
        <v>4568</v>
      </c>
      <c r="K2776" s="496" t="s">
        <v>1131</v>
      </c>
    </row>
    <row r="2777" spans="1:11" ht="15" x14ac:dyDescent="0.2">
      <c r="A2777" s="495" t="s">
        <v>4606</v>
      </c>
      <c r="B2777" s="496" t="s">
        <v>907</v>
      </c>
      <c r="C2777" s="500" t="s">
        <v>1811</v>
      </c>
      <c r="D2777" s="496" t="s">
        <v>965</v>
      </c>
      <c r="E2777" s="498">
        <v>4200</v>
      </c>
      <c r="F2777" s="499">
        <v>45702</v>
      </c>
      <c r="G2777" s="433">
        <v>2025</v>
      </c>
      <c r="H2777" s="496" t="s">
        <v>4566</v>
      </c>
      <c r="I2777" s="496" t="s">
        <v>4567</v>
      </c>
      <c r="J2777" s="496" t="s">
        <v>4568</v>
      </c>
      <c r="K2777" s="496" t="s">
        <v>1131</v>
      </c>
    </row>
    <row r="2778" spans="1:11" ht="15" x14ac:dyDescent="0.2">
      <c r="A2778" s="495" t="s">
        <v>4607</v>
      </c>
      <c r="B2778" s="496" t="s">
        <v>907</v>
      </c>
      <c r="C2778" s="497" t="s">
        <v>2083</v>
      </c>
      <c r="D2778" s="496" t="s">
        <v>978</v>
      </c>
      <c r="E2778" s="498">
        <v>5300</v>
      </c>
      <c r="F2778" s="499">
        <v>45702</v>
      </c>
      <c r="G2778" s="433">
        <v>2025</v>
      </c>
      <c r="H2778" s="496" t="s">
        <v>4566</v>
      </c>
      <c r="I2778" s="496" t="s">
        <v>4567</v>
      </c>
      <c r="J2778" s="496" t="s">
        <v>4568</v>
      </c>
      <c r="K2778" s="496" t="s">
        <v>1131</v>
      </c>
    </row>
    <row r="2779" spans="1:11" ht="15" x14ac:dyDescent="0.2">
      <c r="A2779" s="495" t="s">
        <v>4608</v>
      </c>
      <c r="B2779" s="496" t="s">
        <v>907</v>
      </c>
      <c r="C2779" s="500" t="s">
        <v>2087</v>
      </c>
      <c r="D2779" s="496" t="s">
        <v>1133</v>
      </c>
      <c r="E2779" s="498">
        <v>5300</v>
      </c>
      <c r="F2779" s="499">
        <v>45702</v>
      </c>
      <c r="G2779" s="433">
        <v>2025</v>
      </c>
      <c r="H2779" s="496" t="s">
        <v>4566</v>
      </c>
      <c r="I2779" s="496" t="s">
        <v>4567</v>
      </c>
      <c r="J2779" s="496" t="s">
        <v>4568</v>
      </c>
      <c r="K2779" s="496" t="s">
        <v>1131</v>
      </c>
    </row>
    <row r="2780" spans="1:11" ht="15" x14ac:dyDescent="0.2">
      <c r="A2780" s="495" t="s">
        <v>4609</v>
      </c>
      <c r="B2780" s="496" t="s">
        <v>907</v>
      </c>
      <c r="C2780" s="500" t="s">
        <v>2094</v>
      </c>
      <c r="D2780" s="496" t="s">
        <v>1135</v>
      </c>
      <c r="E2780" s="498">
        <v>6400</v>
      </c>
      <c r="F2780" s="499">
        <v>45702</v>
      </c>
      <c r="G2780" s="433">
        <v>2025</v>
      </c>
      <c r="H2780" s="496" t="s">
        <v>4566</v>
      </c>
      <c r="I2780" s="496" t="s">
        <v>4567</v>
      </c>
      <c r="J2780" s="496" t="s">
        <v>4568</v>
      </c>
      <c r="K2780" s="496" t="s">
        <v>1131</v>
      </c>
    </row>
    <row r="2781" spans="1:11" ht="15" x14ac:dyDescent="0.2">
      <c r="A2781" s="495" t="s">
        <v>4610</v>
      </c>
      <c r="B2781" s="496" t="s">
        <v>907</v>
      </c>
      <c r="C2781" s="500">
        <v>2362528249054</v>
      </c>
      <c r="D2781" s="496" t="s">
        <v>1606</v>
      </c>
      <c r="E2781" s="498">
        <v>5700</v>
      </c>
      <c r="F2781" s="499">
        <v>45702</v>
      </c>
      <c r="G2781" s="433">
        <v>2025</v>
      </c>
      <c r="H2781" s="496" t="s">
        <v>4566</v>
      </c>
      <c r="I2781" s="496" t="s">
        <v>4567</v>
      </c>
      <c r="J2781" s="496" t="s">
        <v>4568</v>
      </c>
      <c r="K2781" s="496" t="s">
        <v>1131</v>
      </c>
    </row>
    <row r="2782" spans="1:11" ht="15" x14ac:dyDescent="0.2">
      <c r="A2782" s="495" t="s">
        <v>4611</v>
      </c>
      <c r="B2782" s="496" t="s">
        <v>907</v>
      </c>
      <c r="C2782" s="497" t="s">
        <v>2699</v>
      </c>
      <c r="D2782" s="496" t="s">
        <v>2700</v>
      </c>
      <c r="E2782" s="498">
        <v>8700</v>
      </c>
      <c r="F2782" s="499">
        <v>45702</v>
      </c>
      <c r="G2782" s="433">
        <v>2025</v>
      </c>
      <c r="H2782" s="496" t="s">
        <v>4566</v>
      </c>
      <c r="I2782" s="496" t="s">
        <v>4567</v>
      </c>
      <c r="J2782" s="496" t="s">
        <v>4568</v>
      </c>
      <c r="K2782" s="496" t="s">
        <v>1131</v>
      </c>
    </row>
    <row r="2783" spans="1:11" ht="15" x14ac:dyDescent="0.2">
      <c r="A2783" s="495" t="s">
        <v>4612</v>
      </c>
      <c r="B2783" s="496" t="s">
        <v>4613</v>
      </c>
      <c r="C2783" s="497">
        <v>4560944820069</v>
      </c>
      <c r="D2783" s="496" t="s">
        <v>2349</v>
      </c>
      <c r="E2783" s="498">
        <v>54000</v>
      </c>
      <c r="F2783" s="499">
        <v>45709</v>
      </c>
      <c r="G2783" s="433">
        <v>2025</v>
      </c>
      <c r="H2783" s="496" t="s">
        <v>4614</v>
      </c>
      <c r="I2783" s="496" t="s">
        <v>4615</v>
      </c>
      <c r="J2783" s="496" t="s">
        <v>4616</v>
      </c>
      <c r="K2783" s="496" t="s">
        <v>2190</v>
      </c>
    </row>
    <row r="2784" spans="1:11" ht="15" x14ac:dyDescent="0.2">
      <c r="A2784" s="495" t="s">
        <v>4617</v>
      </c>
      <c r="B2784" s="496" t="s">
        <v>4618</v>
      </c>
      <c r="C2784" s="500" t="s">
        <v>1777</v>
      </c>
      <c r="D2784" s="496" t="s">
        <v>1778</v>
      </c>
      <c r="E2784" s="498">
        <v>90000</v>
      </c>
      <c r="F2784" s="499">
        <v>45709</v>
      </c>
      <c r="G2784" s="433">
        <v>2025</v>
      </c>
      <c r="H2784" s="496" t="s">
        <v>4619</v>
      </c>
      <c r="I2784" s="496" t="s">
        <v>4620</v>
      </c>
      <c r="J2784" s="500" t="s">
        <v>4621</v>
      </c>
      <c r="K2784" s="500" t="s">
        <v>2211</v>
      </c>
    </row>
    <row r="2785" spans="1:11" ht="15" x14ac:dyDescent="0.2">
      <c r="A2785" s="495" t="s">
        <v>4622</v>
      </c>
      <c r="B2785" s="496" t="s">
        <v>2281</v>
      </c>
      <c r="C2785" s="497" t="s">
        <v>2282</v>
      </c>
      <c r="D2785" s="496" t="s">
        <v>2283</v>
      </c>
      <c r="E2785" s="498">
        <v>50000</v>
      </c>
      <c r="F2785" s="499">
        <v>45709</v>
      </c>
      <c r="G2785" s="433">
        <v>2025</v>
      </c>
      <c r="H2785" s="496" t="s">
        <v>4623</v>
      </c>
      <c r="I2785" s="496" t="s">
        <v>4620</v>
      </c>
      <c r="J2785" s="500" t="s">
        <v>4621</v>
      </c>
      <c r="K2785" s="500" t="s">
        <v>2211</v>
      </c>
    </row>
    <row r="2786" spans="1:11" ht="45" x14ac:dyDescent="0.2">
      <c r="A2786" s="495" t="s">
        <v>4624</v>
      </c>
      <c r="B2786" s="496" t="s">
        <v>2848</v>
      </c>
      <c r="C2786" s="497">
        <v>25097320697</v>
      </c>
      <c r="D2786" s="496" t="s">
        <v>2849</v>
      </c>
      <c r="E2786" s="498">
        <v>400000</v>
      </c>
      <c r="F2786" s="499">
        <v>45709</v>
      </c>
      <c r="G2786" s="433">
        <v>2025</v>
      </c>
      <c r="H2786" s="496" t="s">
        <v>4625</v>
      </c>
      <c r="I2786" s="496" t="s">
        <v>4626</v>
      </c>
      <c r="J2786" s="496" t="s">
        <v>4489</v>
      </c>
      <c r="K2786" s="496" t="s">
        <v>1305</v>
      </c>
    </row>
    <row r="2787" spans="1:11" ht="30" x14ac:dyDescent="0.2">
      <c r="A2787" s="495" t="s">
        <v>4627</v>
      </c>
      <c r="B2787" s="496" t="s">
        <v>4628</v>
      </c>
      <c r="C2787" s="497" t="s">
        <v>1752</v>
      </c>
      <c r="D2787" s="496">
        <v>19199348004841</v>
      </c>
      <c r="E2787" s="498">
        <v>400000</v>
      </c>
      <c r="F2787" s="499">
        <v>45712</v>
      </c>
      <c r="G2787" s="433">
        <v>2025</v>
      </c>
      <c r="H2787" s="496" t="s">
        <v>4629</v>
      </c>
      <c r="I2787" s="496" t="s">
        <v>4630</v>
      </c>
      <c r="J2787" s="500" t="s">
        <v>4631</v>
      </c>
      <c r="K2787" s="496" t="s">
        <v>18</v>
      </c>
    </row>
  </sheetData>
  <autoFilter ref="A1:K2688" xr:uid="{00000000-0009-0000-0000-000000000000}">
    <sortState xmlns:xlrd2="http://schemas.microsoft.com/office/spreadsheetml/2017/richdata2" ref="A2:K2547">
      <sortCondition ref="F1:F2547"/>
    </sortState>
  </autoFilter>
  <sortState xmlns:xlrd2="http://schemas.microsoft.com/office/spreadsheetml/2017/richdata2" ref="A2:K2884">
    <sortCondition ref="A1:A2884"/>
  </sortState>
  <pageMargins left="0.511811024" right="0.511811024" top="0.78740157499999996" bottom="0.78740157499999996" header="0" footer="0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2"/>
  <sheetViews>
    <sheetView workbookViewId="0"/>
  </sheetViews>
  <sheetFormatPr defaultColWidth="12.625" defaultRowHeight="15" customHeight="1" x14ac:dyDescent="0.2"/>
  <cols>
    <col min="1" max="1" width="89.625" customWidth="1"/>
    <col min="2" max="2" width="11.625" customWidth="1"/>
    <col min="3" max="3" width="10.125" customWidth="1"/>
    <col min="4" max="4" width="11.625" customWidth="1"/>
    <col min="5" max="5" width="12.5" customWidth="1"/>
    <col min="6" max="6" width="11.625" customWidth="1"/>
    <col min="7" max="26" width="7.625" customWidth="1"/>
  </cols>
  <sheetData>
    <row r="1" spans="1:5" x14ac:dyDescent="0.25">
      <c r="A1" s="286" t="s">
        <v>3837</v>
      </c>
      <c r="B1" s="287">
        <v>0.01</v>
      </c>
      <c r="C1" s="287">
        <v>0.02</v>
      </c>
      <c r="D1" s="287">
        <v>0.03</v>
      </c>
      <c r="E1" s="288" t="s">
        <v>3799</v>
      </c>
    </row>
    <row r="2" spans="1:5" x14ac:dyDescent="0.25">
      <c r="A2" s="289" t="s">
        <v>210</v>
      </c>
      <c r="B2" s="290">
        <v>136160</v>
      </c>
      <c r="C2" s="290"/>
      <c r="D2" s="290">
        <v>1800992.15</v>
      </c>
      <c r="E2" s="290">
        <v>1937152.15</v>
      </c>
    </row>
    <row r="3" spans="1:5" x14ac:dyDescent="0.25">
      <c r="A3" s="289" t="s">
        <v>13</v>
      </c>
      <c r="B3" s="290"/>
      <c r="C3" s="290"/>
      <c r="D3" s="290">
        <v>1875264.09</v>
      </c>
      <c r="E3" s="290">
        <v>1875264.09</v>
      </c>
    </row>
    <row r="4" spans="1:5" x14ac:dyDescent="0.25">
      <c r="A4" s="289" t="s">
        <v>308</v>
      </c>
      <c r="B4" s="290">
        <v>1666327.8900000001</v>
      </c>
      <c r="C4" s="290"/>
      <c r="D4" s="290"/>
      <c r="E4" s="290">
        <v>1666327.8900000001</v>
      </c>
    </row>
    <row r="5" spans="1:5" x14ac:dyDescent="0.25">
      <c r="A5" s="289" t="s">
        <v>56</v>
      </c>
      <c r="B5" s="290">
        <v>740948.2</v>
      </c>
      <c r="C5" s="290"/>
      <c r="D5" s="290"/>
      <c r="E5" s="290">
        <v>740948.2</v>
      </c>
    </row>
    <row r="6" spans="1:5" x14ac:dyDescent="0.25">
      <c r="A6" s="289" t="s">
        <v>808</v>
      </c>
      <c r="B6" s="290"/>
      <c r="C6" s="290">
        <v>598800.31000000006</v>
      </c>
      <c r="D6" s="290"/>
      <c r="E6" s="290">
        <v>598800.31000000006</v>
      </c>
    </row>
    <row r="7" spans="1:5" x14ac:dyDescent="0.25">
      <c r="A7" s="289" t="s">
        <v>3800</v>
      </c>
      <c r="B7" s="290"/>
      <c r="C7" s="290"/>
      <c r="D7" s="290">
        <v>592116.84000000008</v>
      </c>
      <c r="E7" s="290">
        <v>592116.84000000008</v>
      </c>
    </row>
    <row r="8" spans="1:5" x14ac:dyDescent="0.25">
      <c r="A8" s="289" t="s">
        <v>100</v>
      </c>
      <c r="B8" s="290">
        <v>426347.67</v>
      </c>
      <c r="C8" s="290"/>
      <c r="D8" s="290"/>
      <c r="E8" s="290">
        <v>426347.67</v>
      </c>
    </row>
    <row r="9" spans="1:5" x14ac:dyDescent="0.25">
      <c r="A9" s="289" t="s">
        <v>774</v>
      </c>
      <c r="B9" s="290"/>
      <c r="C9" s="290"/>
      <c r="D9" s="290">
        <v>412997.02</v>
      </c>
      <c r="E9" s="290">
        <v>412997.02</v>
      </c>
    </row>
    <row r="10" spans="1:5" x14ac:dyDescent="0.25">
      <c r="A10" s="289" t="s">
        <v>907</v>
      </c>
      <c r="B10" s="290"/>
      <c r="C10" s="290"/>
      <c r="D10" s="290">
        <v>295188.60000000003</v>
      </c>
      <c r="E10" s="290">
        <v>295188.60000000003</v>
      </c>
    </row>
    <row r="11" spans="1:5" x14ac:dyDescent="0.25">
      <c r="A11" s="289" t="s">
        <v>778</v>
      </c>
      <c r="B11" s="290"/>
      <c r="C11" s="290"/>
      <c r="D11" s="290">
        <v>289532.18</v>
      </c>
      <c r="E11" s="290">
        <v>289532.18</v>
      </c>
    </row>
    <row r="12" spans="1:5" x14ac:dyDescent="0.25">
      <c r="A12" s="289" t="s">
        <v>1072</v>
      </c>
      <c r="B12" s="290"/>
      <c r="C12" s="290"/>
      <c r="D12" s="290">
        <v>242610.1</v>
      </c>
      <c r="E12" s="290">
        <v>242610.1</v>
      </c>
    </row>
    <row r="13" spans="1:5" x14ac:dyDescent="0.25">
      <c r="A13" s="289" t="s">
        <v>465</v>
      </c>
      <c r="B13" s="290"/>
      <c r="C13" s="290"/>
      <c r="D13" s="290">
        <v>209333.33</v>
      </c>
      <c r="E13" s="290">
        <v>209333.33</v>
      </c>
    </row>
    <row r="14" spans="1:5" x14ac:dyDescent="0.25">
      <c r="A14" s="289" t="s">
        <v>350</v>
      </c>
      <c r="B14" s="290"/>
      <c r="C14" s="290"/>
      <c r="D14" s="290">
        <v>199598.49</v>
      </c>
      <c r="E14" s="290">
        <v>199598.49</v>
      </c>
    </row>
    <row r="15" spans="1:5" x14ac:dyDescent="0.25">
      <c r="A15" s="289" t="s">
        <v>1036</v>
      </c>
      <c r="B15" s="290"/>
      <c r="C15" s="290"/>
      <c r="D15" s="290">
        <v>189085.8</v>
      </c>
      <c r="E15" s="290">
        <v>189085.8</v>
      </c>
    </row>
    <row r="16" spans="1:5" x14ac:dyDescent="0.25">
      <c r="A16" s="289" t="s">
        <v>589</v>
      </c>
      <c r="B16" s="290">
        <v>181019.44</v>
      </c>
      <c r="C16" s="290"/>
      <c r="D16" s="290"/>
      <c r="E16" s="290">
        <v>181019.44</v>
      </c>
    </row>
    <row r="17" spans="1:5" x14ac:dyDescent="0.25">
      <c r="A17" s="289" t="s">
        <v>504</v>
      </c>
      <c r="B17" s="290"/>
      <c r="C17" s="290"/>
      <c r="D17" s="290">
        <v>180000</v>
      </c>
      <c r="E17" s="290">
        <v>180000</v>
      </c>
    </row>
    <row r="18" spans="1:5" x14ac:dyDescent="0.25">
      <c r="A18" s="289" t="s">
        <v>702</v>
      </c>
      <c r="B18" s="290"/>
      <c r="C18" s="290"/>
      <c r="D18" s="290">
        <v>166495.13</v>
      </c>
      <c r="E18" s="290">
        <v>166495.13</v>
      </c>
    </row>
    <row r="19" spans="1:5" x14ac:dyDescent="0.25">
      <c r="A19" s="289" t="s">
        <v>751</v>
      </c>
      <c r="B19" s="290"/>
      <c r="C19" s="290"/>
      <c r="D19" s="290">
        <v>150000</v>
      </c>
      <c r="E19" s="290">
        <v>150000</v>
      </c>
    </row>
    <row r="20" spans="1:5" x14ac:dyDescent="0.25">
      <c r="A20" s="289" t="s">
        <v>550</v>
      </c>
      <c r="B20" s="290"/>
      <c r="C20" s="290">
        <v>83000</v>
      </c>
      <c r="D20" s="290">
        <v>38339.96</v>
      </c>
      <c r="E20" s="290">
        <v>121339.95999999999</v>
      </c>
    </row>
    <row r="21" spans="1:5" ht="15.75" customHeight="1" x14ac:dyDescent="0.25">
      <c r="A21" s="289" t="s">
        <v>804</v>
      </c>
      <c r="B21" s="290"/>
      <c r="C21" s="290"/>
      <c r="D21" s="290">
        <v>112816.44</v>
      </c>
      <c r="E21" s="290">
        <v>112816.44</v>
      </c>
    </row>
    <row r="22" spans="1:5" ht="15.75" customHeight="1" x14ac:dyDescent="0.25">
      <c r="A22" s="289" t="s">
        <v>903</v>
      </c>
      <c r="B22" s="290"/>
      <c r="C22" s="290"/>
      <c r="D22" s="290">
        <v>112000</v>
      </c>
      <c r="E22" s="290">
        <v>112000</v>
      </c>
    </row>
    <row r="23" spans="1:5" ht="15.75" customHeight="1" x14ac:dyDescent="0.25">
      <c r="A23" s="289" t="s">
        <v>843</v>
      </c>
      <c r="B23" s="290"/>
      <c r="C23" s="290"/>
      <c r="D23" s="290">
        <v>100764.81</v>
      </c>
      <c r="E23" s="290">
        <v>100764.81</v>
      </c>
    </row>
    <row r="24" spans="1:5" ht="15.75" customHeight="1" x14ac:dyDescent="0.25">
      <c r="A24" s="289" t="s">
        <v>823</v>
      </c>
      <c r="B24" s="290"/>
      <c r="C24" s="290"/>
      <c r="D24" s="290">
        <v>90000</v>
      </c>
      <c r="E24" s="290">
        <v>90000</v>
      </c>
    </row>
    <row r="25" spans="1:5" ht="15.75" customHeight="1" x14ac:dyDescent="0.25">
      <c r="A25" s="289" t="s">
        <v>839</v>
      </c>
      <c r="B25" s="290"/>
      <c r="C25" s="290"/>
      <c r="D25" s="290">
        <v>81162</v>
      </c>
      <c r="E25" s="290">
        <v>81162</v>
      </c>
    </row>
    <row r="26" spans="1:5" ht="15.75" customHeight="1" x14ac:dyDescent="0.25">
      <c r="A26" s="289" t="s">
        <v>996</v>
      </c>
      <c r="B26" s="290"/>
      <c r="C26" s="290"/>
      <c r="D26" s="290">
        <v>80000</v>
      </c>
      <c r="E26" s="290">
        <v>80000</v>
      </c>
    </row>
    <row r="27" spans="1:5" ht="15.75" customHeight="1" x14ac:dyDescent="0.25">
      <c r="A27" s="289" t="s">
        <v>744</v>
      </c>
      <c r="B27" s="290"/>
      <c r="C27" s="290"/>
      <c r="D27" s="290">
        <v>77715.64</v>
      </c>
      <c r="E27" s="290">
        <v>77715.64</v>
      </c>
    </row>
    <row r="28" spans="1:5" ht="15.75" customHeight="1" x14ac:dyDescent="0.25">
      <c r="A28" s="289" t="s">
        <v>877</v>
      </c>
      <c r="B28" s="290"/>
      <c r="C28" s="290"/>
      <c r="D28" s="290">
        <v>73300</v>
      </c>
      <c r="E28" s="290">
        <v>73300</v>
      </c>
    </row>
    <row r="29" spans="1:5" ht="15.75" customHeight="1" x14ac:dyDescent="0.25">
      <c r="A29" s="289" t="s">
        <v>176</v>
      </c>
      <c r="B29" s="290"/>
      <c r="C29" s="290"/>
      <c r="D29" s="290">
        <v>72000</v>
      </c>
      <c r="E29" s="290">
        <v>72000</v>
      </c>
    </row>
    <row r="30" spans="1:5" ht="15.75" customHeight="1" x14ac:dyDescent="0.25">
      <c r="A30" s="289" t="s">
        <v>987</v>
      </c>
      <c r="B30" s="290"/>
      <c r="C30" s="290"/>
      <c r="D30" s="290">
        <v>70000</v>
      </c>
      <c r="E30" s="290">
        <v>70000</v>
      </c>
    </row>
    <row r="31" spans="1:5" ht="15.75" customHeight="1" x14ac:dyDescent="0.25">
      <c r="A31" s="289" t="s">
        <v>625</v>
      </c>
      <c r="B31" s="290"/>
      <c r="C31" s="290"/>
      <c r="D31" s="290">
        <v>59738</v>
      </c>
      <c r="E31" s="290">
        <v>59738</v>
      </c>
    </row>
    <row r="32" spans="1:5" ht="15.75" customHeight="1" x14ac:dyDescent="0.25">
      <c r="A32" s="289" t="s">
        <v>927</v>
      </c>
      <c r="B32" s="290"/>
      <c r="C32" s="290"/>
      <c r="D32" s="290">
        <v>59698.42</v>
      </c>
      <c r="E32" s="290">
        <v>59698.42</v>
      </c>
    </row>
    <row r="33" spans="1:5" ht="15.75" customHeight="1" x14ac:dyDescent="0.25">
      <c r="A33" s="289" t="s">
        <v>992</v>
      </c>
      <c r="B33" s="290"/>
      <c r="C33" s="290">
        <v>55560</v>
      </c>
      <c r="D33" s="290"/>
      <c r="E33" s="290">
        <v>55560</v>
      </c>
    </row>
    <row r="34" spans="1:5" ht="15.75" customHeight="1" x14ac:dyDescent="0.25">
      <c r="A34" s="289" t="s">
        <v>1029</v>
      </c>
      <c r="B34" s="290"/>
      <c r="C34" s="290"/>
      <c r="D34" s="290">
        <v>55232.81</v>
      </c>
      <c r="E34" s="290">
        <v>55232.81</v>
      </c>
    </row>
    <row r="35" spans="1:5" ht="15.75" customHeight="1" x14ac:dyDescent="0.25">
      <c r="A35" s="289" t="s">
        <v>739</v>
      </c>
      <c r="B35" s="290"/>
      <c r="C35" s="290"/>
      <c r="D35" s="290">
        <v>53200</v>
      </c>
      <c r="E35" s="290">
        <v>53200</v>
      </c>
    </row>
    <row r="36" spans="1:5" ht="15.75" customHeight="1" x14ac:dyDescent="0.25">
      <c r="A36" s="289" t="s">
        <v>1031</v>
      </c>
      <c r="B36" s="290"/>
      <c r="C36" s="290"/>
      <c r="D36" s="290">
        <v>52681.760000000002</v>
      </c>
      <c r="E36" s="290">
        <v>52681.760000000002</v>
      </c>
    </row>
    <row r="37" spans="1:5" ht="15.75" customHeight="1" x14ac:dyDescent="0.25">
      <c r="A37" s="289" t="s">
        <v>76</v>
      </c>
      <c r="B37" s="290"/>
      <c r="C37" s="290"/>
      <c r="D37" s="290">
        <v>50000</v>
      </c>
      <c r="E37" s="290">
        <v>50000</v>
      </c>
    </row>
    <row r="38" spans="1:5" ht="15.75" customHeight="1" x14ac:dyDescent="0.25">
      <c r="A38" s="289" t="s">
        <v>798</v>
      </c>
      <c r="B38" s="290"/>
      <c r="C38" s="290"/>
      <c r="D38" s="290">
        <v>43707</v>
      </c>
      <c r="E38" s="290">
        <v>43707</v>
      </c>
    </row>
    <row r="39" spans="1:5" ht="15.75" customHeight="1" x14ac:dyDescent="0.25">
      <c r="A39" s="289" t="s">
        <v>851</v>
      </c>
      <c r="B39" s="290"/>
      <c r="C39" s="290"/>
      <c r="D39" s="290">
        <v>43407.98</v>
      </c>
      <c r="E39" s="290">
        <v>43407.98</v>
      </c>
    </row>
    <row r="40" spans="1:5" ht="15.75" customHeight="1" x14ac:dyDescent="0.25">
      <c r="A40" s="289" t="s">
        <v>922</v>
      </c>
      <c r="B40" s="290"/>
      <c r="C40" s="290"/>
      <c r="D40" s="290">
        <v>40000</v>
      </c>
      <c r="E40" s="290">
        <v>40000</v>
      </c>
    </row>
    <row r="41" spans="1:5" ht="15.75" customHeight="1" x14ac:dyDescent="0.25">
      <c r="A41" s="289" t="s">
        <v>879</v>
      </c>
      <c r="B41" s="290"/>
      <c r="C41" s="290"/>
      <c r="D41" s="290">
        <v>36000</v>
      </c>
      <c r="E41" s="290">
        <v>36000</v>
      </c>
    </row>
    <row r="42" spans="1:5" ht="15.75" customHeight="1" x14ac:dyDescent="0.25">
      <c r="A42" s="289" t="s">
        <v>426</v>
      </c>
      <c r="B42" s="290"/>
      <c r="C42" s="290"/>
      <c r="D42" s="290">
        <v>36000</v>
      </c>
      <c r="E42" s="290">
        <v>36000</v>
      </c>
    </row>
    <row r="43" spans="1:5" ht="15.75" customHeight="1" x14ac:dyDescent="0.25">
      <c r="A43" s="289" t="s">
        <v>1049</v>
      </c>
      <c r="B43" s="290"/>
      <c r="C43" s="290"/>
      <c r="D43" s="290">
        <v>30000</v>
      </c>
      <c r="E43" s="290">
        <v>30000</v>
      </c>
    </row>
    <row r="44" spans="1:5" ht="15.75" customHeight="1" x14ac:dyDescent="0.25">
      <c r="A44" s="289" t="s">
        <v>488</v>
      </c>
      <c r="B44" s="290"/>
      <c r="C44" s="290">
        <v>30000</v>
      </c>
      <c r="D44" s="290"/>
      <c r="E44" s="290">
        <v>30000</v>
      </c>
    </row>
    <row r="45" spans="1:5" ht="15.75" customHeight="1" x14ac:dyDescent="0.25">
      <c r="A45" s="289" t="s">
        <v>1021</v>
      </c>
      <c r="B45" s="290"/>
      <c r="C45" s="290"/>
      <c r="D45" s="290">
        <v>28561</v>
      </c>
      <c r="E45" s="290">
        <v>28561</v>
      </c>
    </row>
    <row r="46" spans="1:5" ht="15.75" customHeight="1" x14ac:dyDescent="0.25">
      <c r="A46" s="289" t="s">
        <v>901</v>
      </c>
      <c r="B46" s="290"/>
      <c r="C46" s="290"/>
      <c r="D46" s="290">
        <v>27000</v>
      </c>
      <c r="E46" s="290">
        <v>27000</v>
      </c>
    </row>
    <row r="47" spans="1:5" ht="15.75" customHeight="1" x14ac:dyDescent="0.25">
      <c r="A47" s="289" t="s">
        <v>414</v>
      </c>
      <c r="B47" s="290"/>
      <c r="C47" s="290"/>
      <c r="D47" s="290">
        <v>26691.179999999997</v>
      </c>
      <c r="E47" s="290">
        <v>26691.179999999997</v>
      </c>
    </row>
    <row r="48" spans="1:5" ht="15.75" customHeight="1" x14ac:dyDescent="0.25">
      <c r="A48" s="289" t="s">
        <v>424</v>
      </c>
      <c r="B48" s="290"/>
      <c r="C48" s="290"/>
      <c r="D48" s="290">
        <v>18593.55</v>
      </c>
      <c r="E48" s="290">
        <v>18593.55</v>
      </c>
    </row>
    <row r="49" spans="1:5" ht="15.75" customHeight="1" x14ac:dyDescent="0.25">
      <c r="A49" s="289" t="s">
        <v>1004</v>
      </c>
      <c r="B49" s="290"/>
      <c r="C49" s="290"/>
      <c r="D49" s="290">
        <v>18000</v>
      </c>
      <c r="E49" s="290">
        <v>18000</v>
      </c>
    </row>
    <row r="50" spans="1:5" ht="15.75" customHeight="1" x14ac:dyDescent="0.25">
      <c r="A50" s="289" t="s">
        <v>1015</v>
      </c>
      <c r="B50" s="290"/>
      <c r="C50" s="290"/>
      <c r="D50" s="290">
        <v>15313</v>
      </c>
      <c r="E50" s="290">
        <v>15313</v>
      </c>
    </row>
    <row r="51" spans="1:5" ht="15.75" customHeight="1" x14ac:dyDescent="0.25">
      <c r="A51" s="289" t="s">
        <v>899</v>
      </c>
      <c r="B51" s="290"/>
      <c r="C51" s="290"/>
      <c r="D51" s="290">
        <v>15215.68</v>
      </c>
      <c r="E51" s="290">
        <v>15215.68</v>
      </c>
    </row>
    <row r="52" spans="1:5" ht="15.75" customHeight="1" x14ac:dyDescent="0.25">
      <c r="A52" s="289" t="s">
        <v>875</v>
      </c>
      <c r="B52" s="290"/>
      <c r="C52" s="290"/>
      <c r="D52" s="290">
        <v>14474.55</v>
      </c>
      <c r="E52" s="290">
        <v>14474.55</v>
      </c>
    </row>
    <row r="53" spans="1:5" ht="15.75" customHeight="1" x14ac:dyDescent="0.25">
      <c r="A53" s="289" t="s">
        <v>828</v>
      </c>
      <c r="B53" s="290"/>
      <c r="C53" s="290"/>
      <c r="D53" s="290">
        <v>12204.939999999999</v>
      </c>
      <c r="E53" s="290">
        <v>12204.939999999999</v>
      </c>
    </row>
    <row r="54" spans="1:5" ht="15.75" customHeight="1" x14ac:dyDescent="0.25">
      <c r="A54" s="289" t="s">
        <v>461</v>
      </c>
      <c r="B54" s="290"/>
      <c r="C54" s="290"/>
      <c r="D54" s="290">
        <v>11000</v>
      </c>
      <c r="E54" s="290">
        <v>11000</v>
      </c>
    </row>
    <row r="55" spans="1:5" ht="15.75" customHeight="1" x14ac:dyDescent="0.25">
      <c r="A55" s="289" t="s">
        <v>791</v>
      </c>
      <c r="B55" s="290"/>
      <c r="C55" s="290"/>
      <c r="D55" s="290">
        <v>11000</v>
      </c>
      <c r="E55" s="290">
        <v>11000</v>
      </c>
    </row>
    <row r="56" spans="1:5" ht="15.75" customHeight="1" x14ac:dyDescent="0.25">
      <c r="A56" s="289" t="s">
        <v>255</v>
      </c>
      <c r="B56" s="290"/>
      <c r="C56" s="290"/>
      <c r="D56" s="290">
        <v>8555.56</v>
      </c>
      <c r="E56" s="290">
        <v>8555.56</v>
      </c>
    </row>
    <row r="57" spans="1:5" ht="15.75" customHeight="1" x14ac:dyDescent="0.25">
      <c r="A57" s="289" t="s">
        <v>1082</v>
      </c>
      <c r="B57" s="290"/>
      <c r="C57" s="290"/>
      <c r="D57" s="290">
        <v>8030.54</v>
      </c>
      <c r="E57" s="290">
        <v>8030.54</v>
      </c>
    </row>
    <row r="58" spans="1:5" ht="15.75" customHeight="1" x14ac:dyDescent="0.25">
      <c r="A58" s="289" t="s">
        <v>494</v>
      </c>
      <c r="B58" s="290"/>
      <c r="C58" s="290"/>
      <c r="D58" s="290">
        <v>6600</v>
      </c>
      <c r="E58" s="290">
        <v>6600</v>
      </c>
    </row>
    <row r="59" spans="1:5" ht="15.75" customHeight="1" x14ac:dyDescent="0.25">
      <c r="A59" s="289" t="s">
        <v>929</v>
      </c>
      <c r="B59" s="290"/>
      <c r="C59" s="290"/>
      <c r="D59" s="290">
        <v>6118.76</v>
      </c>
      <c r="E59" s="290">
        <v>6118.76</v>
      </c>
    </row>
    <row r="60" spans="1:5" ht="15.75" customHeight="1" x14ac:dyDescent="0.25">
      <c r="A60" s="289" t="s">
        <v>1320</v>
      </c>
      <c r="B60" s="290"/>
      <c r="C60" s="290"/>
      <c r="D60" s="290">
        <v>6000</v>
      </c>
      <c r="E60" s="290">
        <v>6000</v>
      </c>
    </row>
    <row r="61" spans="1:5" ht="15.75" customHeight="1" x14ac:dyDescent="0.25">
      <c r="A61" s="289" t="s">
        <v>1009</v>
      </c>
      <c r="B61" s="290"/>
      <c r="C61" s="290"/>
      <c r="D61" s="290">
        <v>4702.8999999999996</v>
      </c>
      <c r="E61" s="290">
        <v>4702.8999999999996</v>
      </c>
    </row>
    <row r="62" spans="1:5" ht="15.75" customHeight="1" x14ac:dyDescent="0.25">
      <c r="A62" s="289" t="s">
        <v>484</v>
      </c>
      <c r="B62" s="290"/>
      <c r="C62" s="290"/>
      <c r="D62" s="290">
        <v>1344.44</v>
      </c>
      <c r="E62" s="290">
        <v>1344.44</v>
      </c>
    </row>
  </sheetData>
  <pageMargins left="0.511811024" right="0.511811024" top="0.78740157499999996" bottom="0.78740157499999996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7"/>
  <sheetViews>
    <sheetView workbookViewId="0"/>
  </sheetViews>
  <sheetFormatPr defaultColWidth="12.625" defaultRowHeight="15" customHeight="1" x14ac:dyDescent="0.2"/>
  <cols>
    <col min="1" max="1" width="88.5" customWidth="1"/>
    <col min="2" max="2" width="17.375" customWidth="1"/>
    <col min="3" max="3" width="10.25" customWidth="1"/>
    <col min="4" max="5" width="12.5" customWidth="1"/>
    <col min="6" max="26" width="7.625" customWidth="1"/>
  </cols>
  <sheetData>
    <row r="1" spans="1:5" x14ac:dyDescent="0.25">
      <c r="A1" s="212" t="s">
        <v>3</v>
      </c>
      <c r="B1" s="291">
        <v>0.01</v>
      </c>
      <c r="C1" s="291">
        <v>0.02</v>
      </c>
      <c r="D1" s="291">
        <v>0.03</v>
      </c>
      <c r="E1" s="215" t="s">
        <v>3799</v>
      </c>
    </row>
    <row r="2" spans="1:5" x14ac:dyDescent="0.25">
      <c r="A2" s="214" t="s">
        <v>13</v>
      </c>
      <c r="B2" s="215"/>
      <c r="C2" s="215"/>
      <c r="D2" s="215">
        <v>2679145.8499999996</v>
      </c>
      <c r="E2" s="215">
        <v>2679145.8499999996</v>
      </c>
    </row>
    <row r="3" spans="1:5" x14ac:dyDescent="0.25">
      <c r="A3" s="214" t="s">
        <v>210</v>
      </c>
      <c r="B3" s="215">
        <v>136160</v>
      </c>
      <c r="C3" s="215"/>
      <c r="D3" s="215">
        <v>1800992.15</v>
      </c>
      <c r="E3" s="215">
        <v>1937152.15</v>
      </c>
    </row>
    <row r="4" spans="1:5" x14ac:dyDescent="0.25">
      <c r="A4" s="214" t="s">
        <v>308</v>
      </c>
      <c r="B4" s="215">
        <v>1666327.8900000001</v>
      </c>
      <c r="C4" s="215"/>
      <c r="D4" s="215"/>
      <c r="E4" s="215">
        <v>1666327.8900000001</v>
      </c>
    </row>
    <row r="5" spans="1:5" x14ac:dyDescent="0.25">
      <c r="A5" s="214" t="s">
        <v>56</v>
      </c>
      <c r="B5" s="215">
        <v>1106334.72</v>
      </c>
      <c r="C5" s="215"/>
      <c r="D5" s="215"/>
      <c r="E5" s="215">
        <v>1106334.72</v>
      </c>
    </row>
    <row r="6" spans="1:5" x14ac:dyDescent="0.25">
      <c r="A6" s="214" t="s">
        <v>3800</v>
      </c>
      <c r="B6" s="215"/>
      <c r="C6" s="215"/>
      <c r="D6" s="215">
        <v>789173.29</v>
      </c>
      <c r="E6" s="215">
        <v>789173.29</v>
      </c>
    </row>
    <row r="7" spans="1:5" x14ac:dyDescent="0.25">
      <c r="A7" s="214" t="s">
        <v>808</v>
      </c>
      <c r="B7" s="215"/>
      <c r="C7" s="215">
        <v>598800.31000000006</v>
      </c>
      <c r="D7" s="215"/>
      <c r="E7" s="215">
        <v>598800.31000000006</v>
      </c>
    </row>
    <row r="8" spans="1:5" x14ac:dyDescent="0.25">
      <c r="A8" s="214" t="s">
        <v>100</v>
      </c>
      <c r="B8" s="215">
        <v>426347.67</v>
      </c>
      <c r="C8" s="215"/>
      <c r="D8" s="215"/>
      <c r="E8" s="215">
        <v>426347.67</v>
      </c>
    </row>
    <row r="9" spans="1:5" x14ac:dyDescent="0.25">
      <c r="A9" s="214" t="s">
        <v>774</v>
      </c>
      <c r="B9" s="215"/>
      <c r="C9" s="215"/>
      <c r="D9" s="215">
        <v>412997.02</v>
      </c>
      <c r="E9" s="215">
        <v>412997.02</v>
      </c>
    </row>
    <row r="10" spans="1:5" x14ac:dyDescent="0.25">
      <c r="A10" s="214" t="s">
        <v>907</v>
      </c>
      <c r="B10" s="215"/>
      <c r="C10" s="215"/>
      <c r="D10" s="215">
        <v>295188.60000000003</v>
      </c>
      <c r="E10" s="215">
        <v>295188.60000000003</v>
      </c>
    </row>
    <row r="11" spans="1:5" x14ac:dyDescent="0.25">
      <c r="A11" s="214" t="s">
        <v>778</v>
      </c>
      <c r="B11" s="215"/>
      <c r="C11" s="215"/>
      <c r="D11" s="215">
        <v>289532.18</v>
      </c>
      <c r="E11" s="215">
        <v>289532.18</v>
      </c>
    </row>
    <row r="12" spans="1:5" x14ac:dyDescent="0.25">
      <c r="A12" s="214" t="s">
        <v>676</v>
      </c>
      <c r="B12" s="215"/>
      <c r="C12" s="215"/>
      <c r="D12" s="215">
        <v>259465.25</v>
      </c>
      <c r="E12" s="215">
        <v>259465.25</v>
      </c>
    </row>
    <row r="13" spans="1:5" x14ac:dyDescent="0.25">
      <c r="A13" s="214" t="s">
        <v>1072</v>
      </c>
      <c r="B13" s="215"/>
      <c r="C13" s="215"/>
      <c r="D13" s="215">
        <v>242610.1</v>
      </c>
      <c r="E13" s="215">
        <v>242610.1</v>
      </c>
    </row>
    <row r="14" spans="1:5" x14ac:dyDescent="0.25">
      <c r="A14" s="214" t="s">
        <v>803</v>
      </c>
      <c r="B14" s="215"/>
      <c r="C14" s="215"/>
      <c r="D14" s="215">
        <v>209333.33</v>
      </c>
      <c r="E14" s="215">
        <v>209333.33</v>
      </c>
    </row>
    <row r="15" spans="1:5" x14ac:dyDescent="0.25">
      <c r="A15" s="214" t="s">
        <v>696</v>
      </c>
      <c r="B15" s="215">
        <v>199998.75</v>
      </c>
      <c r="C15" s="215"/>
      <c r="D15" s="215"/>
      <c r="E15" s="215">
        <v>199998.75</v>
      </c>
    </row>
    <row r="16" spans="1:5" x14ac:dyDescent="0.25">
      <c r="A16" s="214" t="s">
        <v>350</v>
      </c>
      <c r="B16" s="215"/>
      <c r="C16" s="215"/>
      <c r="D16" s="215">
        <v>199598.49</v>
      </c>
      <c r="E16" s="215">
        <v>199598.49</v>
      </c>
    </row>
    <row r="17" spans="1:5" x14ac:dyDescent="0.25">
      <c r="A17" s="214" t="s">
        <v>1036</v>
      </c>
      <c r="B17" s="215"/>
      <c r="C17" s="215"/>
      <c r="D17" s="215">
        <v>189085.8</v>
      </c>
      <c r="E17" s="215">
        <v>189085.8</v>
      </c>
    </row>
    <row r="18" spans="1:5" x14ac:dyDescent="0.25">
      <c r="A18" s="214" t="s">
        <v>446</v>
      </c>
      <c r="B18" s="215"/>
      <c r="C18" s="215"/>
      <c r="D18" s="215">
        <v>187499.85</v>
      </c>
      <c r="E18" s="215">
        <v>187499.85</v>
      </c>
    </row>
    <row r="19" spans="1:5" x14ac:dyDescent="0.25">
      <c r="A19" s="214" t="s">
        <v>589</v>
      </c>
      <c r="B19" s="215">
        <v>181019.44</v>
      </c>
      <c r="C19" s="215"/>
      <c r="D19" s="215"/>
      <c r="E19" s="215">
        <v>181019.44</v>
      </c>
    </row>
    <row r="20" spans="1:5" x14ac:dyDescent="0.25">
      <c r="A20" s="214" t="s">
        <v>504</v>
      </c>
      <c r="B20" s="215"/>
      <c r="C20" s="215"/>
      <c r="D20" s="215">
        <v>180000</v>
      </c>
      <c r="E20" s="215">
        <v>180000</v>
      </c>
    </row>
    <row r="21" spans="1:5" ht="15.75" customHeight="1" x14ac:dyDescent="0.25">
      <c r="A21" s="214" t="s">
        <v>702</v>
      </c>
      <c r="B21" s="215"/>
      <c r="C21" s="215"/>
      <c r="D21" s="215">
        <v>166495.13</v>
      </c>
      <c r="E21" s="215">
        <v>166495.13</v>
      </c>
    </row>
    <row r="22" spans="1:5" ht="15.75" customHeight="1" x14ac:dyDescent="0.25">
      <c r="A22" s="214" t="s">
        <v>283</v>
      </c>
      <c r="B22" s="215"/>
      <c r="C22" s="215"/>
      <c r="D22" s="215">
        <v>166069.78</v>
      </c>
      <c r="E22" s="215">
        <v>166069.78</v>
      </c>
    </row>
    <row r="23" spans="1:5" ht="15.75" customHeight="1" x14ac:dyDescent="0.25">
      <c r="A23" s="214" t="s">
        <v>751</v>
      </c>
      <c r="B23" s="215"/>
      <c r="C23" s="215"/>
      <c r="D23" s="215">
        <v>150000</v>
      </c>
      <c r="E23" s="215">
        <v>150000</v>
      </c>
    </row>
    <row r="24" spans="1:5" ht="15.75" customHeight="1" x14ac:dyDescent="0.25">
      <c r="A24" s="214" t="s">
        <v>550</v>
      </c>
      <c r="B24" s="215"/>
      <c r="C24" s="215">
        <v>83000</v>
      </c>
      <c r="D24" s="215">
        <v>38339.96</v>
      </c>
      <c r="E24" s="215">
        <v>121339.95999999999</v>
      </c>
    </row>
    <row r="25" spans="1:5" ht="15.75" customHeight="1" x14ac:dyDescent="0.25">
      <c r="A25" s="214" t="s">
        <v>668</v>
      </c>
      <c r="B25" s="215"/>
      <c r="C25" s="215"/>
      <c r="D25" s="215">
        <v>113559.84</v>
      </c>
      <c r="E25" s="215">
        <v>113559.84</v>
      </c>
    </row>
    <row r="26" spans="1:5" ht="15.75" customHeight="1" x14ac:dyDescent="0.25">
      <c r="A26" s="214" t="s">
        <v>804</v>
      </c>
      <c r="B26" s="215"/>
      <c r="C26" s="215"/>
      <c r="D26" s="215">
        <v>112816.44</v>
      </c>
      <c r="E26" s="215">
        <v>112816.44</v>
      </c>
    </row>
    <row r="27" spans="1:5" ht="15.75" customHeight="1" x14ac:dyDescent="0.25">
      <c r="A27" s="214" t="s">
        <v>903</v>
      </c>
      <c r="B27" s="215"/>
      <c r="C27" s="215"/>
      <c r="D27" s="215">
        <v>112000</v>
      </c>
      <c r="E27" s="215">
        <v>112000</v>
      </c>
    </row>
    <row r="28" spans="1:5" ht="15.75" customHeight="1" x14ac:dyDescent="0.25">
      <c r="A28" s="214" t="s">
        <v>843</v>
      </c>
      <c r="B28" s="215"/>
      <c r="C28" s="215"/>
      <c r="D28" s="215">
        <v>100764.81</v>
      </c>
      <c r="E28" s="215">
        <v>100764.81</v>
      </c>
    </row>
    <row r="29" spans="1:5" ht="15.75" customHeight="1" x14ac:dyDescent="0.25">
      <c r="A29" s="214" t="s">
        <v>823</v>
      </c>
      <c r="B29" s="215"/>
      <c r="C29" s="215"/>
      <c r="D29" s="215">
        <v>90000</v>
      </c>
      <c r="E29" s="215">
        <v>90000</v>
      </c>
    </row>
    <row r="30" spans="1:5" ht="15.75" customHeight="1" x14ac:dyDescent="0.25">
      <c r="A30" s="214" t="s">
        <v>839</v>
      </c>
      <c r="B30" s="215"/>
      <c r="C30" s="215"/>
      <c r="D30" s="215">
        <v>81162</v>
      </c>
      <c r="E30" s="215">
        <v>81162</v>
      </c>
    </row>
    <row r="31" spans="1:5" ht="15.75" customHeight="1" x14ac:dyDescent="0.25">
      <c r="A31" s="214" t="s">
        <v>488</v>
      </c>
      <c r="B31" s="215"/>
      <c r="C31" s="215">
        <v>80000</v>
      </c>
      <c r="D31" s="215"/>
      <c r="E31" s="215">
        <v>80000</v>
      </c>
    </row>
    <row r="32" spans="1:5" ht="15.75" customHeight="1" x14ac:dyDescent="0.25">
      <c r="A32" s="214" t="s">
        <v>996</v>
      </c>
      <c r="B32" s="215"/>
      <c r="C32" s="215"/>
      <c r="D32" s="215">
        <v>80000</v>
      </c>
      <c r="E32" s="215">
        <v>80000</v>
      </c>
    </row>
    <row r="33" spans="1:5" ht="15.75" customHeight="1" x14ac:dyDescent="0.25">
      <c r="A33" s="214" t="s">
        <v>744</v>
      </c>
      <c r="B33" s="215"/>
      <c r="C33" s="215"/>
      <c r="D33" s="215">
        <v>77715.64</v>
      </c>
      <c r="E33" s="215">
        <v>77715.64</v>
      </c>
    </row>
    <row r="34" spans="1:5" ht="15.75" customHeight="1" x14ac:dyDescent="0.25">
      <c r="A34" s="214" t="s">
        <v>877</v>
      </c>
      <c r="B34" s="215"/>
      <c r="C34" s="215"/>
      <c r="D34" s="215">
        <v>73300</v>
      </c>
      <c r="E34" s="215">
        <v>73300</v>
      </c>
    </row>
    <row r="35" spans="1:5" ht="15.75" customHeight="1" x14ac:dyDescent="0.25">
      <c r="A35" s="214" t="s">
        <v>176</v>
      </c>
      <c r="B35" s="215"/>
      <c r="C35" s="215"/>
      <c r="D35" s="215">
        <v>72000</v>
      </c>
      <c r="E35" s="215">
        <v>72000</v>
      </c>
    </row>
    <row r="36" spans="1:5" ht="15.75" customHeight="1" x14ac:dyDescent="0.25">
      <c r="A36" s="214" t="s">
        <v>987</v>
      </c>
      <c r="B36" s="215"/>
      <c r="C36" s="215"/>
      <c r="D36" s="215">
        <v>70000</v>
      </c>
      <c r="E36" s="215">
        <v>70000</v>
      </c>
    </row>
    <row r="37" spans="1:5" ht="15.75" customHeight="1" x14ac:dyDescent="0.25">
      <c r="A37" s="214" t="s">
        <v>625</v>
      </c>
      <c r="B37" s="215"/>
      <c r="C37" s="215"/>
      <c r="D37" s="215">
        <v>59738</v>
      </c>
      <c r="E37" s="215">
        <v>59738</v>
      </c>
    </row>
    <row r="38" spans="1:5" ht="15.75" customHeight="1" x14ac:dyDescent="0.25">
      <c r="A38" s="214" t="s">
        <v>927</v>
      </c>
      <c r="B38" s="215"/>
      <c r="C38" s="215"/>
      <c r="D38" s="215">
        <v>59698.42</v>
      </c>
      <c r="E38" s="215">
        <v>59698.42</v>
      </c>
    </row>
    <row r="39" spans="1:5" ht="15.75" customHeight="1" x14ac:dyDescent="0.25">
      <c r="A39" s="214" t="s">
        <v>262</v>
      </c>
      <c r="B39" s="215"/>
      <c r="C39" s="215"/>
      <c r="D39" s="215">
        <v>55562.22</v>
      </c>
      <c r="E39" s="215">
        <v>55562.22</v>
      </c>
    </row>
    <row r="40" spans="1:5" ht="15.75" customHeight="1" x14ac:dyDescent="0.25">
      <c r="A40" s="214" t="s">
        <v>992</v>
      </c>
      <c r="B40" s="215"/>
      <c r="C40" s="215">
        <v>55560</v>
      </c>
      <c r="D40" s="215"/>
      <c r="E40" s="215">
        <v>55560</v>
      </c>
    </row>
    <row r="41" spans="1:5" ht="15.75" customHeight="1" x14ac:dyDescent="0.25">
      <c r="A41" s="214" t="s">
        <v>1029</v>
      </c>
      <c r="B41" s="215"/>
      <c r="C41" s="215"/>
      <c r="D41" s="215">
        <v>55232.81</v>
      </c>
      <c r="E41" s="215">
        <v>55232.81</v>
      </c>
    </row>
    <row r="42" spans="1:5" ht="15.75" customHeight="1" x14ac:dyDescent="0.25">
      <c r="A42" s="214" t="s">
        <v>739</v>
      </c>
      <c r="B42" s="215"/>
      <c r="C42" s="215"/>
      <c r="D42" s="215">
        <v>53200</v>
      </c>
      <c r="E42" s="215">
        <v>53200</v>
      </c>
    </row>
    <row r="43" spans="1:5" ht="15.75" customHeight="1" x14ac:dyDescent="0.25">
      <c r="A43" s="214" t="s">
        <v>1031</v>
      </c>
      <c r="B43" s="215"/>
      <c r="C43" s="215"/>
      <c r="D43" s="215">
        <v>52681.760000000002</v>
      </c>
      <c r="E43" s="215">
        <v>52681.760000000002</v>
      </c>
    </row>
    <row r="44" spans="1:5" ht="15.75" customHeight="1" x14ac:dyDescent="0.25">
      <c r="A44" s="214" t="s">
        <v>674</v>
      </c>
      <c r="B44" s="215"/>
      <c r="C44" s="215"/>
      <c r="D44" s="215">
        <v>50000</v>
      </c>
      <c r="E44" s="215">
        <v>50000</v>
      </c>
    </row>
    <row r="45" spans="1:5" ht="15.75" customHeight="1" x14ac:dyDescent="0.25">
      <c r="A45" s="214" t="s">
        <v>664</v>
      </c>
      <c r="B45" s="215"/>
      <c r="C45" s="215"/>
      <c r="D45" s="215">
        <v>50000</v>
      </c>
      <c r="E45" s="215">
        <v>50000</v>
      </c>
    </row>
    <row r="46" spans="1:5" ht="15.75" customHeight="1" x14ac:dyDescent="0.25">
      <c r="A46" s="214" t="s">
        <v>76</v>
      </c>
      <c r="B46" s="215"/>
      <c r="C46" s="215"/>
      <c r="D46" s="215">
        <v>50000</v>
      </c>
      <c r="E46" s="215">
        <v>50000</v>
      </c>
    </row>
    <row r="47" spans="1:5" ht="15.75" customHeight="1" x14ac:dyDescent="0.25">
      <c r="A47" s="214" t="s">
        <v>798</v>
      </c>
      <c r="B47" s="215"/>
      <c r="C47" s="215"/>
      <c r="D47" s="215">
        <v>43707</v>
      </c>
      <c r="E47" s="215">
        <v>43707</v>
      </c>
    </row>
    <row r="48" spans="1:5" ht="15.75" customHeight="1" x14ac:dyDescent="0.25">
      <c r="A48" s="214" t="s">
        <v>851</v>
      </c>
      <c r="B48" s="215"/>
      <c r="C48" s="215"/>
      <c r="D48" s="215">
        <v>43407.98</v>
      </c>
      <c r="E48" s="215">
        <v>43407.98</v>
      </c>
    </row>
    <row r="49" spans="1:5" ht="15.75" customHeight="1" x14ac:dyDescent="0.25">
      <c r="A49" s="214" t="s">
        <v>922</v>
      </c>
      <c r="B49" s="215"/>
      <c r="C49" s="215"/>
      <c r="D49" s="215">
        <v>40000</v>
      </c>
      <c r="E49" s="215">
        <v>40000</v>
      </c>
    </row>
    <row r="50" spans="1:5" ht="15.75" customHeight="1" x14ac:dyDescent="0.25">
      <c r="A50" s="214" t="s">
        <v>680</v>
      </c>
      <c r="B50" s="215"/>
      <c r="C50" s="215"/>
      <c r="D50" s="215">
        <v>39900</v>
      </c>
      <c r="E50" s="215">
        <v>39900</v>
      </c>
    </row>
    <row r="51" spans="1:5" ht="15.75" customHeight="1" x14ac:dyDescent="0.25">
      <c r="A51" s="214" t="s">
        <v>426</v>
      </c>
      <c r="B51" s="215"/>
      <c r="C51" s="215"/>
      <c r="D51" s="215">
        <v>36000</v>
      </c>
      <c r="E51" s="215">
        <v>36000</v>
      </c>
    </row>
    <row r="52" spans="1:5" ht="15.75" customHeight="1" x14ac:dyDescent="0.25">
      <c r="A52" s="214" t="s">
        <v>879</v>
      </c>
      <c r="B52" s="215"/>
      <c r="C52" s="215"/>
      <c r="D52" s="215">
        <v>36000</v>
      </c>
      <c r="E52" s="215">
        <v>36000</v>
      </c>
    </row>
    <row r="53" spans="1:5" ht="15.75" customHeight="1" x14ac:dyDescent="0.25">
      <c r="A53" s="214" t="s">
        <v>1049</v>
      </c>
      <c r="B53" s="215"/>
      <c r="C53" s="215"/>
      <c r="D53" s="215">
        <v>30000</v>
      </c>
      <c r="E53" s="215">
        <v>30000</v>
      </c>
    </row>
    <row r="54" spans="1:5" ht="15.75" customHeight="1" x14ac:dyDescent="0.25">
      <c r="A54" s="214" t="s">
        <v>1021</v>
      </c>
      <c r="B54" s="215"/>
      <c r="C54" s="215"/>
      <c r="D54" s="215">
        <v>28561</v>
      </c>
      <c r="E54" s="215">
        <v>28561</v>
      </c>
    </row>
    <row r="55" spans="1:5" ht="15.75" customHeight="1" x14ac:dyDescent="0.25">
      <c r="A55" s="214" t="s">
        <v>901</v>
      </c>
      <c r="B55" s="215"/>
      <c r="C55" s="215"/>
      <c r="D55" s="215">
        <v>27000</v>
      </c>
      <c r="E55" s="215">
        <v>27000</v>
      </c>
    </row>
    <row r="56" spans="1:5" ht="15.75" customHeight="1" x14ac:dyDescent="0.25">
      <c r="A56" s="214" t="s">
        <v>1014</v>
      </c>
      <c r="B56" s="215"/>
      <c r="C56" s="215"/>
      <c r="D56" s="215">
        <v>26691.179999999997</v>
      </c>
      <c r="E56" s="215">
        <v>26691.179999999997</v>
      </c>
    </row>
    <row r="57" spans="1:5" ht="15.75" customHeight="1" x14ac:dyDescent="0.25">
      <c r="A57" s="214" t="s">
        <v>268</v>
      </c>
      <c r="B57" s="215"/>
      <c r="C57" s="215"/>
      <c r="D57" s="215">
        <v>19800</v>
      </c>
      <c r="E57" s="215">
        <v>19800</v>
      </c>
    </row>
    <row r="58" spans="1:5" ht="15.75" customHeight="1" x14ac:dyDescent="0.25">
      <c r="A58" s="214" t="s">
        <v>424</v>
      </c>
      <c r="B58" s="215"/>
      <c r="C58" s="215"/>
      <c r="D58" s="215">
        <v>18593.55</v>
      </c>
      <c r="E58" s="215">
        <v>18593.55</v>
      </c>
    </row>
    <row r="59" spans="1:5" ht="15.75" customHeight="1" x14ac:dyDescent="0.25">
      <c r="A59" s="214" t="s">
        <v>1004</v>
      </c>
      <c r="B59" s="215"/>
      <c r="C59" s="215"/>
      <c r="D59" s="215">
        <v>18000</v>
      </c>
      <c r="E59" s="215">
        <v>18000</v>
      </c>
    </row>
    <row r="60" spans="1:5" ht="15.75" customHeight="1" x14ac:dyDescent="0.25">
      <c r="A60" s="214" t="s">
        <v>1015</v>
      </c>
      <c r="B60" s="215"/>
      <c r="C60" s="215"/>
      <c r="D60" s="215">
        <v>15313</v>
      </c>
      <c r="E60" s="215">
        <v>15313</v>
      </c>
    </row>
    <row r="61" spans="1:5" ht="15.75" customHeight="1" x14ac:dyDescent="0.25">
      <c r="A61" s="214" t="s">
        <v>899</v>
      </c>
      <c r="B61" s="215"/>
      <c r="C61" s="215"/>
      <c r="D61" s="215">
        <v>15215.68</v>
      </c>
      <c r="E61" s="215">
        <v>15215.68</v>
      </c>
    </row>
    <row r="62" spans="1:5" ht="15.75" customHeight="1" x14ac:dyDescent="0.25">
      <c r="A62" s="214" t="s">
        <v>659</v>
      </c>
      <c r="B62" s="215"/>
      <c r="C62" s="215"/>
      <c r="D62" s="215">
        <v>15000</v>
      </c>
      <c r="E62" s="215">
        <v>15000</v>
      </c>
    </row>
    <row r="63" spans="1:5" ht="15.75" customHeight="1" x14ac:dyDescent="0.25">
      <c r="A63" s="214" t="s">
        <v>875</v>
      </c>
      <c r="B63" s="215"/>
      <c r="C63" s="215"/>
      <c r="D63" s="215">
        <v>14474.55</v>
      </c>
      <c r="E63" s="215">
        <v>14474.55</v>
      </c>
    </row>
    <row r="64" spans="1:5" ht="15.75" customHeight="1" x14ac:dyDescent="0.25">
      <c r="A64" s="214" t="s">
        <v>828</v>
      </c>
      <c r="B64" s="215"/>
      <c r="C64" s="215"/>
      <c r="D64" s="215">
        <v>12204.939999999999</v>
      </c>
      <c r="E64" s="215">
        <v>12204.939999999999</v>
      </c>
    </row>
    <row r="65" spans="1:5" ht="15.75" customHeight="1" x14ac:dyDescent="0.25">
      <c r="A65" s="214" t="s">
        <v>791</v>
      </c>
      <c r="B65" s="215"/>
      <c r="C65" s="215"/>
      <c r="D65" s="215">
        <v>11000</v>
      </c>
      <c r="E65" s="215">
        <v>11000</v>
      </c>
    </row>
    <row r="66" spans="1:5" ht="15.75" customHeight="1" x14ac:dyDescent="0.25">
      <c r="A66" s="214" t="s">
        <v>461</v>
      </c>
      <c r="B66" s="215"/>
      <c r="C66" s="215"/>
      <c r="D66" s="215">
        <v>11000</v>
      </c>
      <c r="E66" s="215">
        <v>11000</v>
      </c>
    </row>
    <row r="67" spans="1:5" ht="15.75" customHeight="1" x14ac:dyDescent="0.25">
      <c r="A67" s="214" t="s">
        <v>448</v>
      </c>
      <c r="B67" s="215"/>
      <c r="C67" s="215"/>
      <c r="D67" s="215">
        <v>8555.56</v>
      </c>
      <c r="E67" s="215">
        <v>8555.56</v>
      </c>
    </row>
    <row r="68" spans="1:5" ht="15.75" customHeight="1" x14ac:dyDescent="0.25">
      <c r="A68" s="214" t="s">
        <v>255</v>
      </c>
      <c r="B68" s="215"/>
      <c r="C68" s="215"/>
      <c r="D68" s="215">
        <v>8555.56</v>
      </c>
      <c r="E68" s="215">
        <v>8555.56</v>
      </c>
    </row>
    <row r="69" spans="1:5" ht="15.75" customHeight="1" x14ac:dyDescent="0.25">
      <c r="A69" s="214" t="s">
        <v>1082</v>
      </c>
      <c r="B69" s="215"/>
      <c r="C69" s="215"/>
      <c r="D69" s="215">
        <v>8030.54</v>
      </c>
      <c r="E69" s="215">
        <v>8030.54</v>
      </c>
    </row>
    <row r="70" spans="1:5" ht="15.75" customHeight="1" x14ac:dyDescent="0.25">
      <c r="A70" s="214" t="s">
        <v>241</v>
      </c>
      <c r="B70" s="215"/>
      <c r="C70" s="215"/>
      <c r="D70" s="215">
        <v>7333.33</v>
      </c>
      <c r="E70" s="215">
        <v>7333.33</v>
      </c>
    </row>
    <row r="71" spans="1:5" ht="15.75" customHeight="1" x14ac:dyDescent="0.25">
      <c r="A71" s="214" t="s">
        <v>494</v>
      </c>
      <c r="B71" s="215"/>
      <c r="C71" s="215"/>
      <c r="D71" s="215">
        <v>6600</v>
      </c>
      <c r="E71" s="215">
        <v>6600</v>
      </c>
    </row>
    <row r="72" spans="1:5" ht="15.75" customHeight="1" x14ac:dyDescent="0.25">
      <c r="A72" s="214" t="s">
        <v>929</v>
      </c>
      <c r="B72" s="215"/>
      <c r="C72" s="215"/>
      <c r="D72" s="215">
        <v>6118.76</v>
      </c>
      <c r="E72" s="215">
        <v>6118.76</v>
      </c>
    </row>
    <row r="73" spans="1:5" ht="15.75" customHeight="1" x14ac:dyDescent="0.25">
      <c r="A73" s="214" t="s">
        <v>1320</v>
      </c>
      <c r="B73" s="215"/>
      <c r="C73" s="215"/>
      <c r="D73" s="215">
        <v>6000</v>
      </c>
      <c r="E73" s="215">
        <v>6000</v>
      </c>
    </row>
    <row r="74" spans="1:5" ht="15.75" customHeight="1" x14ac:dyDescent="0.25">
      <c r="A74" s="214" t="s">
        <v>1009</v>
      </c>
      <c r="B74" s="215"/>
      <c r="C74" s="215"/>
      <c r="D74" s="215">
        <v>4702.8999999999996</v>
      </c>
      <c r="E74" s="215">
        <v>4702.8999999999996</v>
      </c>
    </row>
    <row r="75" spans="1:5" ht="15.75" customHeight="1" x14ac:dyDescent="0.25">
      <c r="A75" s="214" t="s">
        <v>253</v>
      </c>
      <c r="B75" s="215"/>
      <c r="C75" s="215"/>
      <c r="D75" s="215">
        <v>3666.67</v>
      </c>
      <c r="E75" s="215">
        <v>3666.67</v>
      </c>
    </row>
    <row r="76" spans="1:5" ht="15.75" customHeight="1" x14ac:dyDescent="0.25">
      <c r="A76" s="214" t="s">
        <v>484</v>
      </c>
      <c r="B76" s="215"/>
      <c r="C76" s="215"/>
      <c r="D76" s="215">
        <v>1344.44</v>
      </c>
      <c r="E76" s="215">
        <v>1344.44</v>
      </c>
    </row>
    <row r="77" spans="1:5" ht="15.75" customHeight="1" x14ac:dyDescent="0.25">
      <c r="A77" s="214" t="s">
        <v>3799</v>
      </c>
      <c r="B77" s="215">
        <v>3716188.4699999997</v>
      </c>
      <c r="C77" s="215">
        <v>817360.31</v>
      </c>
      <c r="D77" s="215">
        <v>10287735.359999999</v>
      </c>
      <c r="E77" s="215">
        <v>14821284.140000004</v>
      </c>
    </row>
  </sheetData>
  <pageMargins left="0.511811024" right="0.511811024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8365-1D91-4611-AEE6-D0405F530952}">
  <dimension ref="A1"/>
  <sheetViews>
    <sheetView workbookViewId="0">
      <selection activeCell="B5" sqref="B5"/>
    </sheetView>
  </sheetViews>
  <sheetFormatPr defaultRowHeight="14.25" x14ac:dyDescent="0.2"/>
  <sheetData>
    <row r="1" spans="1:1" ht="36" x14ac:dyDescent="0.55000000000000004">
      <c r="A1" s="423" t="s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313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6.625" customWidth="1"/>
    <col min="2" max="2" width="11.25" customWidth="1"/>
    <col min="3" max="5" width="9.25" customWidth="1"/>
    <col min="6" max="6" width="9.875" customWidth="1"/>
    <col min="7" max="8" width="9.25" customWidth="1"/>
    <col min="9" max="9" width="11" customWidth="1"/>
    <col min="10" max="10" width="32.125" customWidth="1"/>
    <col min="11" max="11" width="16.25" customWidth="1"/>
    <col min="12" max="12" width="13.5" customWidth="1"/>
    <col min="13" max="13" width="44.375" customWidth="1"/>
    <col min="14" max="14" width="32.875" customWidth="1"/>
    <col min="15" max="15" width="12.875" customWidth="1"/>
    <col min="16" max="16" width="19.125" customWidth="1"/>
    <col min="17" max="17" width="14" customWidth="1"/>
    <col min="18" max="18" width="12.75" customWidth="1"/>
    <col min="19" max="19" width="4" customWidth="1"/>
    <col min="20" max="20" width="153.75" customWidth="1"/>
    <col min="21" max="21" width="2.875" hidden="1" customWidth="1"/>
    <col min="22" max="22" width="8" hidden="1" customWidth="1"/>
    <col min="23" max="23" width="7" hidden="1" customWidth="1"/>
    <col min="24" max="24" width="9.125" hidden="1" customWidth="1"/>
    <col min="25" max="28" width="7" hidden="1" customWidth="1"/>
    <col min="29" max="29" width="6.875" hidden="1" customWidth="1"/>
    <col min="30" max="32" width="7" hidden="1" customWidth="1"/>
    <col min="33" max="33" width="3.75" hidden="1" customWidth="1"/>
    <col min="34" max="34" width="4.75" hidden="1" customWidth="1"/>
    <col min="35" max="42" width="7" hidden="1" customWidth="1"/>
    <col min="43" max="62" width="8" customWidth="1"/>
    <col min="63" max="63" width="2.875" customWidth="1"/>
    <col min="64" max="65" width="7" hidden="1" customWidth="1"/>
    <col min="66" max="182" width="8" customWidth="1"/>
  </cols>
  <sheetData>
    <row r="1" spans="1:42" ht="29.25" customHeight="1" x14ac:dyDescent="0.2">
      <c r="A1" s="7" t="s">
        <v>3154</v>
      </c>
      <c r="B1" s="8" t="s">
        <v>3155</v>
      </c>
      <c r="C1" s="8" t="s">
        <v>3156</v>
      </c>
      <c r="D1" s="8"/>
      <c r="E1" s="8"/>
      <c r="F1" s="9"/>
      <c r="G1" s="8"/>
      <c r="H1" s="8"/>
      <c r="I1" s="10" t="s">
        <v>3157</v>
      </c>
      <c r="J1" s="10" t="s">
        <v>3158</v>
      </c>
      <c r="K1" s="10" t="s">
        <v>3159</v>
      </c>
      <c r="L1" s="10" t="s">
        <v>3160</v>
      </c>
      <c r="M1" s="11" t="s">
        <v>3161</v>
      </c>
      <c r="N1" s="11" t="s">
        <v>3162</v>
      </c>
      <c r="O1" s="12" t="s">
        <v>3163</v>
      </c>
      <c r="P1" s="13" t="s">
        <v>3164</v>
      </c>
      <c r="Q1" s="14" t="s">
        <v>3165</v>
      </c>
      <c r="R1" s="297" t="s">
        <v>3166</v>
      </c>
      <c r="S1" s="15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</row>
    <row r="2" spans="1:42" ht="12.75" customHeight="1" x14ac:dyDescent="0.2">
      <c r="A2" s="299"/>
      <c r="B2" s="300"/>
      <c r="C2" s="300"/>
      <c r="D2" s="300" t="s">
        <v>3167</v>
      </c>
      <c r="E2" s="300"/>
      <c r="F2" s="300"/>
      <c r="G2" s="300"/>
      <c r="H2" s="300"/>
      <c r="I2" s="301"/>
      <c r="J2" s="301"/>
      <c r="K2" s="301"/>
      <c r="L2" s="301"/>
      <c r="M2" s="302"/>
      <c r="N2" s="302"/>
      <c r="O2" s="303"/>
      <c r="P2" s="304"/>
      <c r="Q2" s="305"/>
      <c r="R2" s="17"/>
      <c r="S2" s="15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</row>
    <row r="3" spans="1:42" ht="28.5" customHeight="1" x14ac:dyDescent="0.2">
      <c r="A3" s="18"/>
      <c r="B3" s="19" t="s">
        <v>853</v>
      </c>
      <c r="C3" s="19" t="s">
        <v>3168</v>
      </c>
      <c r="D3" s="20">
        <v>20170084</v>
      </c>
      <c r="E3" s="19" t="e">
        <f t="shared" ref="E3:E27" si="0">VLOOKUP(D3,#REF!,10,FALSE)</f>
        <v>#REF!</v>
      </c>
      <c r="F3" s="21">
        <f>VLOOKUP(D3,'Captacao ANO A ANO'!A:E,5,FALSE)</f>
        <v>1344.44</v>
      </c>
      <c r="G3" s="22">
        <f t="shared" ref="G3:G27" si="1">F3-P3</f>
        <v>0</v>
      </c>
      <c r="H3" s="23">
        <f>VLOOKUP(D3,'Captacao ANO A ANO'!A:P,7,FALSE)</f>
        <v>2017</v>
      </c>
      <c r="I3" s="24">
        <v>42849</v>
      </c>
      <c r="J3" s="25" t="s">
        <v>3169</v>
      </c>
      <c r="K3" s="26" t="s">
        <v>3170</v>
      </c>
      <c r="L3" s="26" t="s">
        <v>3171</v>
      </c>
      <c r="M3" s="27" t="s">
        <v>3172</v>
      </c>
      <c r="N3" s="27" t="s">
        <v>854</v>
      </c>
      <c r="O3" s="28">
        <v>146752.29999999999</v>
      </c>
      <c r="P3" s="306">
        <v>1344.44</v>
      </c>
      <c r="Q3" s="29">
        <f>SUM(P3:P7)</f>
        <v>130200</v>
      </c>
      <c r="R3" s="30">
        <f>O3-Q3</f>
        <v>16552.299999999988</v>
      </c>
      <c r="S3" s="31" t="s">
        <v>3173</v>
      </c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</row>
    <row r="4" spans="1:42" ht="28.5" customHeight="1" x14ac:dyDescent="0.2">
      <c r="A4" s="18"/>
      <c r="B4" s="19" t="s">
        <v>853</v>
      </c>
      <c r="C4" s="19" t="s">
        <v>3174</v>
      </c>
      <c r="D4" s="20">
        <v>20170085</v>
      </c>
      <c r="E4" s="19" t="e">
        <f t="shared" si="0"/>
        <v>#REF!</v>
      </c>
      <c r="F4" s="21">
        <f>VLOOKUP(D4,'Captacao ANO A ANO'!A:E,5,FALSE)</f>
        <v>11000</v>
      </c>
      <c r="G4" s="22">
        <f t="shared" si="1"/>
        <v>0</v>
      </c>
      <c r="H4" s="23">
        <f>VLOOKUP(D4,'Captacao ANO A ANO'!A:P,7,FALSE)</f>
        <v>2017</v>
      </c>
      <c r="I4" s="24">
        <v>42849</v>
      </c>
      <c r="J4" s="25" t="s">
        <v>3175</v>
      </c>
      <c r="K4" s="26" t="s">
        <v>3176</v>
      </c>
      <c r="L4" s="26" t="s">
        <v>3171</v>
      </c>
      <c r="M4" s="27" t="s">
        <v>3172</v>
      </c>
      <c r="N4" s="27" t="s">
        <v>854</v>
      </c>
      <c r="O4" s="307"/>
      <c r="P4" s="306">
        <v>11000</v>
      </c>
      <c r="Q4" s="308"/>
      <c r="R4" s="309"/>
      <c r="S4" s="31" t="s">
        <v>3173</v>
      </c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</row>
    <row r="5" spans="1:42" ht="28.5" customHeight="1" x14ac:dyDescent="0.2">
      <c r="A5" s="18"/>
      <c r="B5" s="19" t="s">
        <v>853</v>
      </c>
      <c r="C5" s="19" t="s">
        <v>3177</v>
      </c>
      <c r="D5" s="20">
        <v>20170105</v>
      </c>
      <c r="E5" s="19" t="e">
        <f t="shared" si="0"/>
        <v>#REF!</v>
      </c>
      <c r="F5" s="21">
        <f>VLOOKUP(D5,'Captacao ANO A ANO'!A:E,5,FALSE)</f>
        <v>36000</v>
      </c>
      <c r="G5" s="22">
        <f t="shared" si="1"/>
        <v>0</v>
      </c>
      <c r="H5" s="23">
        <f>VLOOKUP(D5,'Captacao ANO A ANO'!A:P,7,FALSE)</f>
        <v>2017</v>
      </c>
      <c r="I5" s="24">
        <v>42849</v>
      </c>
      <c r="J5" s="25" t="s">
        <v>3178</v>
      </c>
      <c r="K5" s="26" t="s">
        <v>3179</v>
      </c>
      <c r="L5" s="26" t="s">
        <v>3171</v>
      </c>
      <c r="M5" s="27" t="s">
        <v>3172</v>
      </c>
      <c r="N5" s="27" t="s">
        <v>854</v>
      </c>
      <c r="O5" s="307"/>
      <c r="P5" s="306">
        <v>36000</v>
      </c>
      <c r="Q5" s="308"/>
      <c r="R5" s="309"/>
      <c r="S5" s="31" t="s">
        <v>3173</v>
      </c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</row>
    <row r="6" spans="1:42" ht="28.5" customHeight="1" x14ac:dyDescent="0.2">
      <c r="A6" s="18"/>
      <c r="B6" s="19" t="s">
        <v>853</v>
      </c>
      <c r="C6" s="19" t="s">
        <v>3180</v>
      </c>
      <c r="D6" s="20">
        <v>20170133</v>
      </c>
      <c r="E6" s="19" t="e">
        <f t="shared" si="0"/>
        <v>#REF!</v>
      </c>
      <c r="F6" s="21">
        <f>VLOOKUP(D6,'Captacao ANO A ANO'!A:E,5,FALSE)</f>
        <v>8555.56</v>
      </c>
      <c r="G6" s="22">
        <f t="shared" si="1"/>
        <v>0</v>
      </c>
      <c r="H6" s="23">
        <f>VLOOKUP(D6,'Captacao ANO A ANO'!A:P,7,FALSE)</f>
        <v>2017</v>
      </c>
      <c r="I6" s="24">
        <v>42874</v>
      </c>
      <c r="J6" s="25" t="s">
        <v>255</v>
      </c>
      <c r="K6" s="310" t="s">
        <v>3181</v>
      </c>
      <c r="L6" s="310" t="s">
        <v>3171</v>
      </c>
      <c r="M6" s="311" t="s">
        <v>3172</v>
      </c>
      <c r="N6" s="311" t="s">
        <v>854</v>
      </c>
      <c r="O6" s="307"/>
      <c r="P6" s="306">
        <v>8555.56</v>
      </c>
      <c r="Q6" s="308"/>
      <c r="R6" s="309"/>
      <c r="S6" s="31" t="s">
        <v>3173</v>
      </c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</row>
    <row r="7" spans="1:42" ht="28.5" customHeight="1" x14ac:dyDescent="0.2">
      <c r="A7" s="18"/>
      <c r="B7" s="19" t="s">
        <v>853</v>
      </c>
      <c r="C7" s="19" t="s">
        <v>3182</v>
      </c>
      <c r="D7" s="20">
        <v>20170107</v>
      </c>
      <c r="E7" s="19" t="e">
        <f t="shared" si="0"/>
        <v>#REF!</v>
      </c>
      <c r="F7" s="21">
        <f>VLOOKUP(D7,'Captacao ANO A ANO'!A:E,5,FALSE)</f>
        <v>73300</v>
      </c>
      <c r="G7" s="22">
        <f t="shared" si="1"/>
        <v>0</v>
      </c>
      <c r="H7" s="23">
        <f>VLOOKUP(D7,'Captacao ANO A ANO'!A:P,7,FALSE)</f>
        <v>2017</v>
      </c>
      <c r="I7" s="24">
        <v>42874</v>
      </c>
      <c r="J7" s="25" t="s">
        <v>3183</v>
      </c>
      <c r="K7" s="310" t="s">
        <v>3184</v>
      </c>
      <c r="L7" s="310" t="s">
        <v>3185</v>
      </c>
      <c r="M7" s="311" t="s">
        <v>3172</v>
      </c>
      <c r="N7" s="311" t="s">
        <v>854</v>
      </c>
      <c r="O7" s="307"/>
      <c r="P7" s="306">
        <v>73300</v>
      </c>
      <c r="Q7" s="308"/>
      <c r="R7" s="309"/>
      <c r="S7" s="31" t="s">
        <v>3173</v>
      </c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</row>
    <row r="8" spans="1:42" ht="24.75" customHeight="1" x14ac:dyDescent="0.2">
      <c r="A8" s="32"/>
      <c r="B8" s="33" t="s">
        <v>3186</v>
      </c>
      <c r="C8" s="34" t="s">
        <v>3187</v>
      </c>
      <c r="D8" s="35">
        <v>20160233</v>
      </c>
      <c r="E8" s="34" t="e">
        <f t="shared" si="0"/>
        <v>#REF!</v>
      </c>
      <c r="F8" s="21">
        <f>VLOOKUP(D8,'Captacao ANO A ANO'!A:E,5,FALSE)</f>
        <v>7000</v>
      </c>
      <c r="G8" s="22">
        <f t="shared" si="1"/>
        <v>0</v>
      </c>
      <c r="H8" s="23">
        <f>VLOOKUP(D8,'Captacao ANO A ANO'!A:P,7,FALSE)</f>
        <v>2017</v>
      </c>
      <c r="I8" s="36">
        <v>42746</v>
      </c>
      <c r="J8" s="37" t="s">
        <v>3188</v>
      </c>
      <c r="K8" s="312" t="s">
        <v>3189</v>
      </c>
      <c r="L8" s="313" t="s">
        <v>3171</v>
      </c>
      <c r="M8" s="314" t="s">
        <v>3190</v>
      </c>
      <c r="N8" s="314" t="s">
        <v>705</v>
      </c>
      <c r="O8" s="315">
        <v>166495.13</v>
      </c>
      <c r="P8" s="316">
        <v>7000</v>
      </c>
      <c r="Q8" s="317">
        <f>SUM(P8:P27)</f>
        <v>166495.13</v>
      </c>
      <c r="R8" s="318">
        <f>SUM(O8-Q8)</f>
        <v>0</v>
      </c>
      <c r="S8" s="319" t="s">
        <v>3173</v>
      </c>
      <c r="T8" s="320"/>
      <c r="U8" s="320"/>
      <c r="V8" s="320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8"/>
      <c r="AO8" s="38"/>
      <c r="AP8" s="38"/>
    </row>
    <row r="9" spans="1:42" ht="24.75" customHeight="1" x14ac:dyDescent="0.2">
      <c r="A9" s="32"/>
      <c r="B9" s="33" t="s">
        <v>3186</v>
      </c>
      <c r="C9" s="34" t="s">
        <v>3191</v>
      </c>
      <c r="D9" s="35">
        <v>20160234</v>
      </c>
      <c r="E9" s="34" t="e">
        <f t="shared" si="0"/>
        <v>#REF!</v>
      </c>
      <c r="F9" s="21">
        <f>VLOOKUP(D9,'Captacao ANO A ANO'!A:E,5,FALSE)</f>
        <v>10000</v>
      </c>
      <c r="G9" s="22">
        <f t="shared" si="1"/>
        <v>0</v>
      </c>
      <c r="H9" s="23">
        <f>VLOOKUP(D9,'Captacao ANO A ANO'!A:P,7,FALSE)</f>
        <v>2017</v>
      </c>
      <c r="I9" s="36">
        <v>42746</v>
      </c>
      <c r="J9" s="37" t="s">
        <v>3188</v>
      </c>
      <c r="K9" s="37" t="s">
        <v>3192</v>
      </c>
      <c r="L9" s="39" t="s">
        <v>3171</v>
      </c>
      <c r="M9" s="38" t="s">
        <v>3190</v>
      </c>
      <c r="N9" s="38" t="s">
        <v>705</v>
      </c>
      <c r="O9" s="40"/>
      <c r="P9" s="316">
        <v>10000</v>
      </c>
      <c r="Q9" s="41"/>
      <c r="R9" s="42"/>
      <c r="S9" s="319" t="s">
        <v>3173</v>
      </c>
      <c r="T9" s="320"/>
      <c r="U9" s="320"/>
      <c r="V9" s="320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8"/>
      <c r="AO9" s="38"/>
      <c r="AP9" s="38"/>
    </row>
    <row r="10" spans="1:42" ht="24.75" customHeight="1" x14ac:dyDescent="0.2">
      <c r="A10" s="32"/>
      <c r="B10" s="33" t="s">
        <v>3186</v>
      </c>
      <c r="C10" s="34" t="s">
        <v>3193</v>
      </c>
      <c r="D10" s="35">
        <v>20160235</v>
      </c>
      <c r="E10" s="34" t="e">
        <f t="shared" si="0"/>
        <v>#REF!</v>
      </c>
      <c r="F10" s="21">
        <f>VLOOKUP(D10,'Captacao ANO A ANO'!A:E,5,FALSE)</f>
        <v>7000</v>
      </c>
      <c r="G10" s="22">
        <f t="shared" si="1"/>
        <v>0</v>
      </c>
      <c r="H10" s="23">
        <f>VLOOKUP(D10,'Captacao ANO A ANO'!A:P,7,FALSE)</f>
        <v>2017</v>
      </c>
      <c r="I10" s="43">
        <v>42746</v>
      </c>
      <c r="J10" s="37" t="s">
        <v>3188</v>
      </c>
      <c r="K10" s="37" t="s">
        <v>3194</v>
      </c>
      <c r="L10" s="39" t="s">
        <v>3171</v>
      </c>
      <c r="M10" s="38" t="s">
        <v>3190</v>
      </c>
      <c r="N10" s="38" t="s">
        <v>705</v>
      </c>
      <c r="O10" s="40"/>
      <c r="P10" s="316">
        <v>7000</v>
      </c>
      <c r="Q10" s="41"/>
      <c r="R10" s="42"/>
      <c r="S10" s="319" t="s">
        <v>3173</v>
      </c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8"/>
      <c r="AO10" s="38"/>
      <c r="AP10" s="38"/>
    </row>
    <row r="11" spans="1:42" ht="24.75" customHeight="1" x14ac:dyDescent="0.2">
      <c r="A11" s="32"/>
      <c r="B11" s="33" t="s">
        <v>3186</v>
      </c>
      <c r="C11" s="34" t="s">
        <v>3195</v>
      </c>
      <c r="D11" s="35">
        <v>20160236</v>
      </c>
      <c r="E11" s="34" t="e">
        <f t="shared" si="0"/>
        <v>#REF!</v>
      </c>
      <c r="F11" s="21">
        <f>VLOOKUP(D11,'Captacao ANO A ANO'!A:E,5,FALSE)</f>
        <v>7000</v>
      </c>
      <c r="G11" s="22">
        <f t="shared" si="1"/>
        <v>0</v>
      </c>
      <c r="H11" s="23">
        <f>VLOOKUP(D11,'Captacao ANO A ANO'!A:P,7,FALSE)</f>
        <v>2017</v>
      </c>
      <c r="I11" s="43">
        <v>42746</v>
      </c>
      <c r="J11" s="37" t="s">
        <v>3188</v>
      </c>
      <c r="K11" s="37" t="s">
        <v>3196</v>
      </c>
      <c r="L11" s="39" t="s">
        <v>3171</v>
      </c>
      <c r="M11" s="38" t="s">
        <v>3190</v>
      </c>
      <c r="N11" s="38" t="s">
        <v>705</v>
      </c>
      <c r="O11" s="40"/>
      <c r="P11" s="316">
        <v>7000</v>
      </c>
      <c r="Q11" s="41"/>
      <c r="R11" s="42"/>
      <c r="S11" s="319" t="s">
        <v>3173</v>
      </c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8"/>
      <c r="AO11" s="38"/>
      <c r="AP11" s="38"/>
    </row>
    <row r="12" spans="1:42" ht="24.75" customHeight="1" x14ac:dyDescent="0.2">
      <c r="A12" s="32"/>
      <c r="B12" s="33" t="s">
        <v>3186</v>
      </c>
      <c r="C12" s="34" t="s">
        <v>3197</v>
      </c>
      <c r="D12" s="35">
        <v>20160237</v>
      </c>
      <c r="E12" s="34" t="e">
        <f t="shared" si="0"/>
        <v>#REF!</v>
      </c>
      <c r="F12" s="21">
        <f>VLOOKUP(D12,'Captacao ANO A ANO'!A:E,5,FALSE)</f>
        <v>3000</v>
      </c>
      <c r="G12" s="22">
        <f t="shared" si="1"/>
        <v>0</v>
      </c>
      <c r="H12" s="23">
        <f>VLOOKUP(D12,'Captacao ANO A ANO'!A:P,7,FALSE)</f>
        <v>2017</v>
      </c>
      <c r="I12" s="43">
        <v>42746</v>
      </c>
      <c r="J12" s="37" t="s">
        <v>3188</v>
      </c>
      <c r="K12" s="37" t="s">
        <v>3198</v>
      </c>
      <c r="L12" s="39" t="s">
        <v>3171</v>
      </c>
      <c r="M12" s="38" t="s">
        <v>3190</v>
      </c>
      <c r="N12" s="38" t="s">
        <v>705</v>
      </c>
      <c r="O12" s="40"/>
      <c r="P12" s="316">
        <v>3000</v>
      </c>
      <c r="Q12" s="41"/>
      <c r="R12" s="42"/>
      <c r="S12" s="319" t="s">
        <v>3173</v>
      </c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8"/>
      <c r="AO12" s="38"/>
      <c r="AP12" s="38"/>
    </row>
    <row r="13" spans="1:42" ht="24.75" customHeight="1" x14ac:dyDescent="0.2">
      <c r="A13" s="32"/>
      <c r="B13" s="33" t="s">
        <v>3186</v>
      </c>
      <c r="C13" s="34" t="s">
        <v>3199</v>
      </c>
      <c r="D13" s="35">
        <v>20160238</v>
      </c>
      <c r="E13" s="34" t="e">
        <f t="shared" si="0"/>
        <v>#REF!</v>
      </c>
      <c r="F13" s="21">
        <f>VLOOKUP(D13,'Captacao ANO A ANO'!A:E,5,FALSE)</f>
        <v>10000</v>
      </c>
      <c r="G13" s="22">
        <f t="shared" si="1"/>
        <v>0</v>
      </c>
      <c r="H13" s="23">
        <f>VLOOKUP(D13,'Captacao ANO A ANO'!A:P,7,FALSE)</f>
        <v>2017</v>
      </c>
      <c r="I13" s="43">
        <v>42746</v>
      </c>
      <c r="J13" s="37" t="s">
        <v>3188</v>
      </c>
      <c r="K13" s="37" t="s">
        <v>3200</v>
      </c>
      <c r="L13" s="39" t="s">
        <v>3171</v>
      </c>
      <c r="M13" s="38" t="s">
        <v>3190</v>
      </c>
      <c r="N13" s="38" t="s">
        <v>705</v>
      </c>
      <c r="O13" s="40"/>
      <c r="P13" s="316">
        <v>10000</v>
      </c>
      <c r="Q13" s="41"/>
      <c r="R13" s="42"/>
      <c r="S13" s="319" t="s">
        <v>3173</v>
      </c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8"/>
      <c r="AO13" s="38"/>
      <c r="AP13" s="38"/>
    </row>
    <row r="14" spans="1:42" ht="24.75" customHeight="1" x14ac:dyDescent="0.2">
      <c r="A14" s="32"/>
      <c r="B14" s="33" t="s">
        <v>3186</v>
      </c>
      <c r="C14" s="34" t="s">
        <v>3201</v>
      </c>
      <c r="D14" s="35">
        <v>20160239</v>
      </c>
      <c r="E14" s="34" t="e">
        <f t="shared" si="0"/>
        <v>#REF!</v>
      </c>
      <c r="F14" s="21">
        <f>VLOOKUP(D14,'Captacao ANO A ANO'!A:E,5,FALSE)</f>
        <v>13000</v>
      </c>
      <c r="G14" s="22">
        <f t="shared" si="1"/>
        <v>0</v>
      </c>
      <c r="H14" s="23">
        <f>VLOOKUP(D14,'Captacao ANO A ANO'!A:P,7,FALSE)</f>
        <v>2017</v>
      </c>
      <c r="I14" s="43">
        <v>42746</v>
      </c>
      <c r="J14" s="37" t="s">
        <v>3188</v>
      </c>
      <c r="K14" s="37" t="s">
        <v>3202</v>
      </c>
      <c r="L14" s="39" t="s">
        <v>3171</v>
      </c>
      <c r="M14" s="38" t="s">
        <v>3190</v>
      </c>
      <c r="N14" s="38" t="s">
        <v>705</v>
      </c>
      <c r="O14" s="40"/>
      <c r="P14" s="316">
        <v>13000</v>
      </c>
      <c r="Q14" s="41"/>
      <c r="R14" s="42"/>
      <c r="S14" s="319" t="s">
        <v>3173</v>
      </c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8"/>
      <c r="AO14" s="38"/>
      <c r="AP14" s="38"/>
    </row>
    <row r="15" spans="1:42" ht="24.75" customHeight="1" x14ac:dyDescent="0.2">
      <c r="A15" s="32"/>
      <c r="B15" s="33" t="s">
        <v>3186</v>
      </c>
      <c r="C15" s="34" t="s">
        <v>3203</v>
      </c>
      <c r="D15" s="35">
        <v>20160240</v>
      </c>
      <c r="E15" s="34" t="e">
        <f t="shared" si="0"/>
        <v>#REF!</v>
      </c>
      <c r="F15" s="21">
        <f>VLOOKUP(D15,'Captacao ANO A ANO'!A:E,5,FALSE)</f>
        <v>3000</v>
      </c>
      <c r="G15" s="22">
        <f t="shared" si="1"/>
        <v>0</v>
      </c>
      <c r="H15" s="23">
        <f>VLOOKUP(D15,'Captacao ANO A ANO'!A:P,7,FALSE)</f>
        <v>2017</v>
      </c>
      <c r="I15" s="43">
        <v>42746</v>
      </c>
      <c r="J15" s="37" t="s">
        <v>3188</v>
      </c>
      <c r="K15" s="37" t="s">
        <v>3204</v>
      </c>
      <c r="L15" s="39" t="s">
        <v>3171</v>
      </c>
      <c r="M15" s="38" t="s">
        <v>3190</v>
      </c>
      <c r="N15" s="38" t="s">
        <v>705</v>
      </c>
      <c r="O15" s="40"/>
      <c r="P15" s="316">
        <v>3000</v>
      </c>
      <c r="Q15" s="41"/>
      <c r="R15" s="42"/>
      <c r="S15" s="319" t="s">
        <v>3173</v>
      </c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8"/>
      <c r="AO15" s="38"/>
      <c r="AP15" s="38"/>
    </row>
    <row r="16" spans="1:42" ht="24.75" customHeight="1" x14ac:dyDescent="0.2">
      <c r="A16" s="32"/>
      <c r="B16" s="33" t="s">
        <v>3186</v>
      </c>
      <c r="C16" s="34" t="s">
        <v>3205</v>
      </c>
      <c r="D16" s="35">
        <v>20160241</v>
      </c>
      <c r="E16" s="34" t="e">
        <f t="shared" si="0"/>
        <v>#REF!</v>
      </c>
      <c r="F16" s="21">
        <f>VLOOKUP(D16,'Captacao ANO A ANO'!A:E,5,FALSE)</f>
        <v>10000</v>
      </c>
      <c r="G16" s="22">
        <f t="shared" si="1"/>
        <v>0</v>
      </c>
      <c r="H16" s="23">
        <f>VLOOKUP(D16,'Captacao ANO A ANO'!A:P,7,FALSE)</f>
        <v>2017</v>
      </c>
      <c r="I16" s="43">
        <v>42746</v>
      </c>
      <c r="J16" s="37" t="s">
        <v>3188</v>
      </c>
      <c r="K16" s="37" t="s">
        <v>3206</v>
      </c>
      <c r="L16" s="39" t="s">
        <v>3171</v>
      </c>
      <c r="M16" s="38" t="s">
        <v>3190</v>
      </c>
      <c r="N16" s="38" t="s">
        <v>705</v>
      </c>
      <c r="O16" s="40"/>
      <c r="P16" s="316">
        <v>10000</v>
      </c>
      <c r="Q16" s="41"/>
      <c r="R16" s="42"/>
      <c r="S16" s="319" t="s">
        <v>3173</v>
      </c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8"/>
      <c r="AO16" s="38"/>
      <c r="AP16" s="38"/>
    </row>
    <row r="17" spans="1:42" ht="24.75" customHeight="1" x14ac:dyDescent="0.2">
      <c r="A17" s="32"/>
      <c r="B17" s="33" t="s">
        <v>3186</v>
      </c>
      <c r="C17" s="34" t="s">
        <v>3207</v>
      </c>
      <c r="D17" s="35">
        <v>20160242</v>
      </c>
      <c r="E17" s="34" t="e">
        <f t="shared" si="0"/>
        <v>#REF!</v>
      </c>
      <c r="F17" s="21">
        <f>VLOOKUP(D17,'Captacao ANO A ANO'!A:E,5,FALSE)</f>
        <v>13000</v>
      </c>
      <c r="G17" s="22">
        <f t="shared" si="1"/>
        <v>0</v>
      </c>
      <c r="H17" s="23">
        <f>VLOOKUP(D17,'Captacao ANO A ANO'!A:P,7,FALSE)</f>
        <v>2017</v>
      </c>
      <c r="I17" s="43">
        <v>42746</v>
      </c>
      <c r="J17" s="37" t="s">
        <v>3188</v>
      </c>
      <c r="K17" s="37" t="s">
        <v>3208</v>
      </c>
      <c r="L17" s="39" t="s">
        <v>3171</v>
      </c>
      <c r="M17" s="38" t="s">
        <v>3190</v>
      </c>
      <c r="N17" s="38" t="s">
        <v>705</v>
      </c>
      <c r="O17" s="40"/>
      <c r="P17" s="316">
        <v>13000</v>
      </c>
      <c r="Q17" s="41"/>
      <c r="R17" s="42"/>
      <c r="S17" s="319" t="s">
        <v>3173</v>
      </c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8"/>
      <c r="AO17" s="38"/>
      <c r="AP17" s="38"/>
    </row>
    <row r="18" spans="1:42" ht="24.75" customHeight="1" x14ac:dyDescent="0.2">
      <c r="A18" s="32"/>
      <c r="B18" s="33" t="s">
        <v>3186</v>
      </c>
      <c r="C18" s="34" t="s">
        <v>3209</v>
      </c>
      <c r="D18" s="35">
        <v>20160243</v>
      </c>
      <c r="E18" s="34" t="e">
        <f t="shared" si="0"/>
        <v>#REF!</v>
      </c>
      <c r="F18" s="21">
        <f>VLOOKUP(D18,'Captacao ANO A ANO'!A:E,5,FALSE)</f>
        <v>7000</v>
      </c>
      <c r="G18" s="22">
        <f t="shared" si="1"/>
        <v>0</v>
      </c>
      <c r="H18" s="23">
        <f>VLOOKUP(D18,'Captacao ANO A ANO'!A:P,7,FALSE)</f>
        <v>2017</v>
      </c>
      <c r="I18" s="43">
        <v>42746</v>
      </c>
      <c r="J18" s="37" t="s">
        <v>3188</v>
      </c>
      <c r="K18" s="37" t="s">
        <v>3210</v>
      </c>
      <c r="L18" s="39" t="s">
        <v>3171</v>
      </c>
      <c r="M18" s="38" t="s">
        <v>3190</v>
      </c>
      <c r="N18" s="38" t="s">
        <v>705</v>
      </c>
      <c r="O18" s="40"/>
      <c r="P18" s="316">
        <v>7000</v>
      </c>
      <c r="Q18" s="41"/>
      <c r="R18" s="42"/>
      <c r="S18" s="319" t="s">
        <v>3173</v>
      </c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8"/>
      <c r="AO18" s="38"/>
      <c r="AP18" s="38"/>
    </row>
    <row r="19" spans="1:42" ht="24.75" customHeight="1" x14ac:dyDescent="0.2">
      <c r="A19" s="32"/>
      <c r="B19" s="33" t="s">
        <v>3186</v>
      </c>
      <c r="C19" s="34" t="s">
        <v>3211</v>
      </c>
      <c r="D19" s="35">
        <v>20160244</v>
      </c>
      <c r="E19" s="34" t="e">
        <f t="shared" si="0"/>
        <v>#REF!</v>
      </c>
      <c r="F19" s="21">
        <f>VLOOKUP(D19,'Captacao ANO A ANO'!A:E,5,FALSE)</f>
        <v>3000</v>
      </c>
      <c r="G19" s="22">
        <f t="shared" si="1"/>
        <v>0</v>
      </c>
      <c r="H19" s="23">
        <f>VLOOKUP(D19,'Captacao ANO A ANO'!A:P,7,FALSE)</f>
        <v>2017</v>
      </c>
      <c r="I19" s="43">
        <v>42746</v>
      </c>
      <c r="J19" s="37" t="s">
        <v>3188</v>
      </c>
      <c r="K19" s="37" t="s">
        <v>3212</v>
      </c>
      <c r="L19" s="39" t="s">
        <v>3171</v>
      </c>
      <c r="M19" s="38" t="s">
        <v>3190</v>
      </c>
      <c r="N19" s="38" t="s">
        <v>705</v>
      </c>
      <c r="O19" s="40"/>
      <c r="P19" s="316">
        <v>3000</v>
      </c>
      <c r="Q19" s="41"/>
      <c r="R19" s="42"/>
      <c r="S19" s="319" t="s">
        <v>3173</v>
      </c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8"/>
      <c r="AO19" s="38"/>
      <c r="AP19" s="38"/>
    </row>
    <row r="20" spans="1:42" ht="24.75" customHeight="1" x14ac:dyDescent="0.2">
      <c r="A20" s="32"/>
      <c r="B20" s="33" t="s">
        <v>3186</v>
      </c>
      <c r="C20" s="34" t="s">
        <v>3213</v>
      </c>
      <c r="D20" s="35">
        <v>20160245</v>
      </c>
      <c r="E20" s="34" t="e">
        <f t="shared" si="0"/>
        <v>#REF!</v>
      </c>
      <c r="F20" s="21">
        <f>VLOOKUP(D20,'Captacao ANO A ANO'!A:E,5,FALSE)</f>
        <v>7000</v>
      </c>
      <c r="G20" s="22">
        <f t="shared" si="1"/>
        <v>0</v>
      </c>
      <c r="H20" s="23">
        <f>VLOOKUP(D20,'Captacao ANO A ANO'!A:P,7,FALSE)</f>
        <v>2017</v>
      </c>
      <c r="I20" s="43">
        <v>42746</v>
      </c>
      <c r="J20" s="37" t="s">
        <v>3188</v>
      </c>
      <c r="K20" s="37" t="s">
        <v>3214</v>
      </c>
      <c r="L20" s="39" t="s">
        <v>3171</v>
      </c>
      <c r="M20" s="38" t="s">
        <v>3190</v>
      </c>
      <c r="N20" s="38" t="s">
        <v>705</v>
      </c>
      <c r="O20" s="40"/>
      <c r="P20" s="316">
        <v>7000</v>
      </c>
      <c r="Q20" s="41"/>
      <c r="R20" s="42"/>
      <c r="S20" s="319" t="s">
        <v>3173</v>
      </c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8"/>
      <c r="AO20" s="38"/>
      <c r="AP20" s="38"/>
    </row>
    <row r="21" spans="1:42" ht="26.25" customHeight="1" x14ac:dyDescent="0.2">
      <c r="A21" s="32"/>
      <c r="B21" s="33" t="s">
        <v>3186</v>
      </c>
      <c r="C21" s="34" t="s">
        <v>3215</v>
      </c>
      <c r="D21" s="35">
        <v>20160246</v>
      </c>
      <c r="E21" s="34" t="e">
        <f t="shared" si="0"/>
        <v>#REF!</v>
      </c>
      <c r="F21" s="21">
        <f>VLOOKUP(D21,'Captacao ANO A ANO'!A:E,5,FALSE)</f>
        <v>3000</v>
      </c>
      <c r="G21" s="22">
        <f t="shared" si="1"/>
        <v>0</v>
      </c>
      <c r="H21" s="23">
        <f>VLOOKUP(D21,'Captacao ANO A ANO'!A:P,7,FALSE)</f>
        <v>2017</v>
      </c>
      <c r="I21" s="43">
        <v>42746</v>
      </c>
      <c r="J21" s="37" t="s">
        <v>3188</v>
      </c>
      <c r="K21" s="37" t="s">
        <v>3216</v>
      </c>
      <c r="L21" s="39" t="s">
        <v>3171</v>
      </c>
      <c r="M21" s="38" t="s">
        <v>3190</v>
      </c>
      <c r="N21" s="38" t="s">
        <v>705</v>
      </c>
      <c r="O21" s="40"/>
      <c r="P21" s="316">
        <v>3000</v>
      </c>
      <c r="Q21" s="41"/>
      <c r="R21" s="42"/>
      <c r="S21" s="319" t="s">
        <v>3173</v>
      </c>
      <c r="T21" s="321"/>
      <c r="U21" s="321"/>
      <c r="V21" s="321"/>
      <c r="W21" s="321"/>
      <c r="X21" s="321"/>
      <c r="Y21" s="321"/>
      <c r="Z21" s="321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44"/>
      <c r="AO21" s="44"/>
      <c r="AP21" s="44"/>
    </row>
    <row r="22" spans="1:42" ht="26.25" customHeight="1" x14ac:dyDescent="0.2">
      <c r="A22" s="32"/>
      <c r="B22" s="33" t="s">
        <v>3186</v>
      </c>
      <c r="C22" s="34" t="s">
        <v>3217</v>
      </c>
      <c r="D22" s="35">
        <v>20160247</v>
      </c>
      <c r="E22" s="34" t="e">
        <f t="shared" si="0"/>
        <v>#REF!</v>
      </c>
      <c r="F22" s="21">
        <f>VLOOKUP(D22,'Captacao ANO A ANO'!A:E,5,FALSE)</f>
        <v>10000</v>
      </c>
      <c r="G22" s="22">
        <f t="shared" si="1"/>
        <v>0</v>
      </c>
      <c r="H22" s="23">
        <f>VLOOKUP(D22,'Captacao ANO A ANO'!A:P,7,FALSE)</f>
        <v>2017</v>
      </c>
      <c r="I22" s="43">
        <v>42746</v>
      </c>
      <c r="J22" s="37" t="s">
        <v>3188</v>
      </c>
      <c r="K22" s="37" t="s">
        <v>3218</v>
      </c>
      <c r="L22" s="39" t="s">
        <v>3171</v>
      </c>
      <c r="M22" s="38" t="s">
        <v>3190</v>
      </c>
      <c r="N22" s="38" t="s">
        <v>705</v>
      </c>
      <c r="O22" s="40"/>
      <c r="P22" s="316">
        <v>10000</v>
      </c>
      <c r="Q22" s="41"/>
      <c r="R22" s="42"/>
      <c r="S22" s="319" t="s">
        <v>3173</v>
      </c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322"/>
      <c r="AO22" s="322"/>
      <c r="AP22" s="322"/>
    </row>
    <row r="23" spans="1:42" ht="26.25" customHeight="1" x14ac:dyDescent="0.2">
      <c r="A23" s="32"/>
      <c r="B23" s="33" t="s">
        <v>3186</v>
      </c>
      <c r="C23" s="34" t="s">
        <v>3219</v>
      </c>
      <c r="D23" s="35">
        <v>20160248</v>
      </c>
      <c r="E23" s="34" t="e">
        <f t="shared" si="0"/>
        <v>#REF!</v>
      </c>
      <c r="F23" s="21">
        <f>VLOOKUP(D23,'Captacao ANO A ANO'!A:E,5,FALSE)</f>
        <v>3000</v>
      </c>
      <c r="G23" s="22">
        <f t="shared" si="1"/>
        <v>0</v>
      </c>
      <c r="H23" s="23">
        <f>VLOOKUP(D23,'Captacao ANO A ANO'!A:P,7,FALSE)</f>
        <v>2017</v>
      </c>
      <c r="I23" s="43">
        <v>42746</v>
      </c>
      <c r="J23" s="37" t="s">
        <v>3188</v>
      </c>
      <c r="K23" s="37" t="s">
        <v>3220</v>
      </c>
      <c r="L23" s="39" t="s">
        <v>3171</v>
      </c>
      <c r="M23" s="38" t="s">
        <v>3190</v>
      </c>
      <c r="N23" s="38" t="s">
        <v>705</v>
      </c>
      <c r="O23" s="40"/>
      <c r="P23" s="316">
        <v>3000</v>
      </c>
      <c r="Q23" s="41"/>
      <c r="R23" s="42"/>
      <c r="S23" s="319" t="s">
        <v>3173</v>
      </c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322"/>
      <c r="AO23" s="322"/>
      <c r="AP23" s="322"/>
    </row>
    <row r="24" spans="1:42" ht="26.25" customHeight="1" x14ac:dyDescent="0.2">
      <c r="A24" s="32"/>
      <c r="B24" s="33" t="s">
        <v>3186</v>
      </c>
      <c r="C24" s="34" t="s">
        <v>3221</v>
      </c>
      <c r="D24" s="35">
        <v>20160249</v>
      </c>
      <c r="E24" s="34" t="e">
        <f t="shared" si="0"/>
        <v>#REF!</v>
      </c>
      <c r="F24" s="21">
        <f>VLOOKUP(D24,'Captacao ANO A ANO'!A:E,5,FALSE)</f>
        <v>10000</v>
      </c>
      <c r="G24" s="22">
        <f t="shared" si="1"/>
        <v>0</v>
      </c>
      <c r="H24" s="23">
        <f>VLOOKUP(D24,'Captacao ANO A ANO'!A:P,7,FALSE)</f>
        <v>2017</v>
      </c>
      <c r="I24" s="43">
        <v>42746</v>
      </c>
      <c r="J24" s="37" t="s">
        <v>3188</v>
      </c>
      <c r="K24" s="37" t="s">
        <v>3222</v>
      </c>
      <c r="L24" s="39" t="s">
        <v>3171</v>
      </c>
      <c r="M24" s="38" t="s">
        <v>3190</v>
      </c>
      <c r="N24" s="38" t="s">
        <v>705</v>
      </c>
      <c r="O24" s="40"/>
      <c r="P24" s="316">
        <v>10000</v>
      </c>
      <c r="Q24" s="41"/>
      <c r="R24" s="42"/>
      <c r="S24" s="319" t="s">
        <v>3173</v>
      </c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322"/>
      <c r="AO24" s="322"/>
      <c r="AP24" s="322"/>
    </row>
    <row r="25" spans="1:42" ht="26.25" customHeight="1" x14ac:dyDescent="0.2">
      <c r="A25" s="32"/>
      <c r="B25" s="33" t="s">
        <v>3186</v>
      </c>
      <c r="C25" s="34" t="s">
        <v>3223</v>
      </c>
      <c r="D25" s="35">
        <v>20160250</v>
      </c>
      <c r="E25" s="34" t="e">
        <f t="shared" si="0"/>
        <v>#REF!</v>
      </c>
      <c r="F25" s="21">
        <f>VLOOKUP(D25,'Captacao ANO A ANO'!A:E,5,FALSE)</f>
        <v>10000</v>
      </c>
      <c r="G25" s="22">
        <f t="shared" si="1"/>
        <v>0</v>
      </c>
      <c r="H25" s="23">
        <f>VLOOKUP(D25,'Captacao ANO A ANO'!A:P,7,FALSE)</f>
        <v>2017</v>
      </c>
      <c r="I25" s="43">
        <v>42746</v>
      </c>
      <c r="J25" s="37" t="s">
        <v>3188</v>
      </c>
      <c r="K25" s="37" t="s">
        <v>3224</v>
      </c>
      <c r="L25" s="39" t="s">
        <v>3171</v>
      </c>
      <c r="M25" s="38" t="s">
        <v>3190</v>
      </c>
      <c r="N25" s="38" t="s">
        <v>705</v>
      </c>
      <c r="O25" s="40"/>
      <c r="P25" s="316">
        <v>10000</v>
      </c>
      <c r="Q25" s="41"/>
      <c r="R25" s="42"/>
      <c r="S25" s="319" t="s">
        <v>3173</v>
      </c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322"/>
      <c r="AO25" s="322"/>
      <c r="AP25" s="322"/>
    </row>
    <row r="26" spans="1:42" ht="26.25" customHeight="1" x14ac:dyDescent="0.2">
      <c r="A26" s="32"/>
      <c r="B26" s="33" t="s">
        <v>3186</v>
      </c>
      <c r="C26" s="34" t="s">
        <v>3225</v>
      </c>
      <c r="D26" s="35">
        <v>20160251</v>
      </c>
      <c r="E26" s="34" t="e">
        <f t="shared" si="0"/>
        <v>#REF!</v>
      </c>
      <c r="F26" s="21">
        <f>VLOOKUP(D26,'Captacao ANO A ANO'!A:E,5,FALSE)</f>
        <v>10000</v>
      </c>
      <c r="G26" s="22">
        <f t="shared" si="1"/>
        <v>0</v>
      </c>
      <c r="H26" s="23">
        <f>VLOOKUP(D26,'Captacao ANO A ANO'!A:P,7,FALSE)</f>
        <v>2017</v>
      </c>
      <c r="I26" s="43">
        <v>42746</v>
      </c>
      <c r="J26" s="37" t="s">
        <v>3188</v>
      </c>
      <c r="K26" s="37" t="s">
        <v>3226</v>
      </c>
      <c r="L26" s="39" t="s">
        <v>3171</v>
      </c>
      <c r="M26" s="38" t="s">
        <v>3190</v>
      </c>
      <c r="N26" s="38" t="s">
        <v>705</v>
      </c>
      <c r="O26" s="40"/>
      <c r="P26" s="316">
        <v>10000</v>
      </c>
      <c r="Q26" s="41"/>
      <c r="R26" s="42"/>
      <c r="S26" s="319" t="s">
        <v>3173</v>
      </c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322"/>
      <c r="AO26" s="322"/>
      <c r="AP26" s="322"/>
    </row>
    <row r="27" spans="1:42" ht="26.25" customHeight="1" x14ac:dyDescent="0.2">
      <c r="A27" s="32"/>
      <c r="B27" s="45" t="s">
        <v>3186</v>
      </c>
      <c r="C27" s="34" t="s">
        <v>3227</v>
      </c>
      <c r="D27" s="35">
        <v>20160252</v>
      </c>
      <c r="E27" s="34" t="e">
        <f t="shared" si="0"/>
        <v>#REF!</v>
      </c>
      <c r="F27" s="21">
        <f>VLOOKUP(D27,'Captacao ANO A ANO'!A:E,5,FALSE)</f>
        <v>20495.13</v>
      </c>
      <c r="G27" s="22">
        <f t="shared" si="1"/>
        <v>0</v>
      </c>
      <c r="H27" s="23">
        <f>VLOOKUP(D27,'Captacao ANO A ANO'!A:P,7,FALSE)</f>
        <v>2017</v>
      </c>
      <c r="I27" s="43">
        <v>42746</v>
      </c>
      <c r="J27" s="37" t="s">
        <v>3188</v>
      </c>
      <c r="K27" s="37" t="s">
        <v>3228</v>
      </c>
      <c r="L27" s="39" t="s">
        <v>3171</v>
      </c>
      <c r="M27" s="38" t="s">
        <v>3190</v>
      </c>
      <c r="N27" s="38" t="s">
        <v>705</v>
      </c>
      <c r="O27" s="40"/>
      <c r="P27" s="323">
        <v>20495.13</v>
      </c>
      <c r="Q27" s="46"/>
      <c r="R27" s="47"/>
      <c r="S27" s="319" t="s">
        <v>3173</v>
      </c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322"/>
      <c r="AO27" s="322"/>
      <c r="AP27" s="322"/>
    </row>
    <row r="28" spans="1:42" ht="26.25" customHeight="1" x14ac:dyDescent="0.2">
      <c r="A28" s="475" t="s">
        <v>573</v>
      </c>
      <c r="B28" s="476"/>
      <c r="C28" s="477" t="s">
        <v>3229</v>
      </c>
      <c r="D28" s="476"/>
      <c r="E28" s="476"/>
      <c r="F28" s="476"/>
      <c r="G28" s="476"/>
      <c r="H28" s="476"/>
      <c r="I28" s="476"/>
      <c r="J28" s="476"/>
      <c r="K28" s="476"/>
      <c r="L28" s="48"/>
      <c r="M28" s="49"/>
      <c r="N28" s="324">
        <v>116286.72</v>
      </c>
      <c r="O28" s="50"/>
      <c r="P28" s="51"/>
      <c r="Q28" s="52">
        <f>N28+P29+P30+P31+P32+P33+P34</f>
        <v>184834.5</v>
      </c>
      <c r="R28" s="53">
        <f>O29-Q28</f>
        <v>10016.989999999991</v>
      </c>
      <c r="S28" s="325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7"/>
      <c r="AO28" s="327"/>
      <c r="AP28" s="327"/>
    </row>
    <row r="29" spans="1:42" ht="26.25" customHeight="1" x14ac:dyDescent="0.2">
      <c r="A29" s="54"/>
      <c r="B29" s="328" t="s">
        <v>573</v>
      </c>
      <c r="C29" s="55" t="s">
        <v>3230</v>
      </c>
      <c r="D29" s="56">
        <v>20170087</v>
      </c>
      <c r="E29" s="55" t="e">
        <f t="shared" ref="E29:E34" si="2">VLOOKUP(D29,#REF!,10,FALSE)</f>
        <v>#REF!</v>
      </c>
      <c r="F29" s="21">
        <f>VLOOKUP(D29,'Captacao ANO A ANO'!A:E,5,FALSE)</f>
        <v>27728.32</v>
      </c>
      <c r="G29" s="22">
        <f t="shared" ref="G29:G34" si="3">F29-P29</f>
        <v>0</v>
      </c>
      <c r="H29" s="23">
        <f>VLOOKUP(D29,'Captacao ANO A ANO'!A:P,7,FALSE)</f>
        <v>2017</v>
      </c>
      <c r="I29" s="23">
        <v>42927</v>
      </c>
      <c r="J29" s="57" t="s">
        <v>937</v>
      </c>
      <c r="K29" s="57" t="s">
        <v>3231</v>
      </c>
      <c r="L29" s="26" t="s">
        <v>3232</v>
      </c>
      <c r="M29" s="58" t="s">
        <v>3233</v>
      </c>
      <c r="N29" s="58" t="s">
        <v>574</v>
      </c>
      <c r="O29" s="329">
        <v>194851.49</v>
      </c>
      <c r="P29" s="330">
        <v>27728.32</v>
      </c>
      <c r="Q29" s="308"/>
      <c r="R29" s="331"/>
      <c r="S29" s="59" t="s">
        <v>3173</v>
      </c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22"/>
      <c r="AO29" s="322"/>
      <c r="AP29" s="322"/>
    </row>
    <row r="30" spans="1:42" ht="26.25" customHeight="1" x14ac:dyDescent="0.2">
      <c r="A30" s="54"/>
      <c r="B30" s="60" t="s">
        <v>573</v>
      </c>
      <c r="C30" s="55" t="s">
        <v>3234</v>
      </c>
      <c r="D30" s="56">
        <v>20170088</v>
      </c>
      <c r="E30" s="55" t="e">
        <f t="shared" si="2"/>
        <v>#REF!</v>
      </c>
      <c r="F30" s="21">
        <f>VLOOKUP(D30,'Captacao ANO A ANO'!A:E,5,FALSE)</f>
        <v>9462.15</v>
      </c>
      <c r="G30" s="22">
        <f t="shared" si="3"/>
        <v>0</v>
      </c>
      <c r="H30" s="23">
        <f>VLOOKUP(D30,'Captacao ANO A ANO'!A:P,7,FALSE)</f>
        <v>2017</v>
      </c>
      <c r="I30" s="23">
        <v>42927</v>
      </c>
      <c r="J30" s="57" t="s">
        <v>937</v>
      </c>
      <c r="K30" s="57" t="s">
        <v>3235</v>
      </c>
      <c r="L30" s="26" t="s">
        <v>3232</v>
      </c>
      <c r="M30" s="58" t="s">
        <v>3233</v>
      </c>
      <c r="N30" s="58" t="s">
        <v>574</v>
      </c>
      <c r="O30" s="329"/>
      <c r="P30" s="330">
        <v>9462.15</v>
      </c>
      <c r="Q30" s="308"/>
      <c r="R30" s="331"/>
      <c r="S30" s="59" t="s">
        <v>3173</v>
      </c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322"/>
      <c r="AO30" s="322"/>
      <c r="AP30" s="322"/>
    </row>
    <row r="31" spans="1:42" ht="26.25" customHeight="1" x14ac:dyDescent="0.2">
      <c r="A31" s="54"/>
      <c r="B31" s="60" t="s">
        <v>573</v>
      </c>
      <c r="C31" s="55" t="s">
        <v>3236</v>
      </c>
      <c r="D31" s="56">
        <v>20170089</v>
      </c>
      <c r="E31" s="55" t="e">
        <f t="shared" si="2"/>
        <v>#REF!</v>
      </c>
      <c r="F31" s="21">
        <f>VLOOKUP(D31,'Captacao ANO A ANO'!A:E,5,FALSE)</f>
        <v>9047.2999999999993</v>
      </c>
      <c r="G31" s="22">
        <f t="shared" si="3"/>
        <v>0</v>
      </c>
      <c r="H31" s="23">
        <f>VLOOKUP(D31,'Captacao ANO A ANO'!A:P,7,FALSE)</f>
        <v>2017</v>
      </c>
      <c r="I31" s="23">
        <v>42927</v>
      </c>
      <c r="J31" s="57" t="s">
        <v>937</v>
      </c>
      <c r="K31" s="57" t="s">
        <v>3237</v>
      </c>
      <c r="L31" s="26" t="s">
        <v>3232</v>
      </c>
      <c r="M31" s="58" t="s">
        <v>3233</v>
      </c>
      <c r="N31" s="58" t="s">
        <v>574</v>
      </c>
      <c r="O31" s="329"/>
      <c r="P31" s="330">
        <v>9047.2999999999993</v>
      </c>
      <c r="Q31" s="308"/>
      <c r="R31" s="331"/>
      <c r="S31" s="59" t="s">
        <v>3173</v>
      </c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322"/>
      <c r="AO31" s="322"/>
      <c r="AP31" s="322"/>
    </row>
    <row r="32" spans="1:42" ht="26.25" customHeight="1" x14ac:dyDescent="0.2">
      <c r="A32" s="54"/>
      <c r="B32" s="60" t="s">
        <v>573</v>
      </c>
      <c r="C32" s="55" t="s">
        <v>3238</v>
      </c>
      <c r="D32" s="56">
        <v>20170091</v>
      </c>
      <c r="E32" s="55" t="e">
        <f t="shared" si="2"/>
        <v>#REF!</v>
      </c>
      <c r="F32" s="21">
        <f>VLOOKUP(D32,'Captacao ANO A ANO'!A:E,5,FALSE)</f>
        <v>9955.94</v>
      </c>
      <c r="G32" s="22">
        <f t="shared" si="3"/>
        <v>0</v>
      </c>
      <c r="H32" s="23">
        <f>VLOOKUP(D32,'Captacao ANO A ANO'!A:P,7,FALSE)</f>
        <v>2017</v>
      </c>
      <c r="I32" s="23">
        <v>42927</v>
      </c>
      <c r="J32" s="57" t="s">
        <v>937</v>
      </c>
      <c r="K32" s="57" t="s">
        <v>3239</v>
      </c>
      <c r="L32" s="26" t="s">
        <v>3232</v>
      </c>
      <c r="M32" s="58" t="s">
        <v>3233</v>
      </c>
      <c r="N32" s="58" t="s">
        <v>574</v>
      </c>
      <c r="O32" s="329"/>
      <c r="P32" s="330">
        <v>9955.94</v>
      </c>
      <c r="Q32" s="308"/>
      <c r="R32" s="331"/>
      <c r="S32" s="59" t="s">
        <v>3173</v>
      </c>
      <c r="T32" s="298"/>
      <c r="U32" s="298"/>
      <c r="V32" s="333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322"/>
      <c r="AO32" s="322"/>
      <c r="AP32" s="322"/>
    </row>
    <row r="33" spans="1:42" ht="26.25" customHeight="1" x14ac:dyDescent="0.2">
      <c r="A33" s="54"/>
      <c r="B33" s="60" t="s">
        <v>573</v>
      </c>
      <c r="C33" s="55" t="s">
        <v>3240</v>
      </c>
      <c r="D33" s="56">
        <v>20170092</v>
      </c>
      <c r="E33" s="55" t="e">
        <f t="shared" si="2"/>
        <v>#REF!</v>
      </c>
      <c r="F33" s="21">
        <f>VLOOKUP(D33,'Captacao ANO A ANO'!A:E,5,FALSE)</f>
        <v>6286.75</v>
      </c>
      <c r="G33" s="22">
        <f t="shared" si="3"/>
        <v>0</v>
      </c>
      <c r="H33" s="23">
        <f>VLOOKUP(D33,'Captacao ANO A ANO'!A:P,7,FALSE)</f>
        <v>2017</v>
      </c>
      <c r="I33" s="23">
        <v>42927</v>
      </c>
      <c r="J33" s="57" t="s">
        <v>937</v>
      </c>
      <c r="K33" s="57" t="s">
        <v>3241</v>
      </c>
      <c r="L33" s="26" t="s">
        <v>3232</v>
      </c>
      <c r="M33" s="58" t="s">
        <v>3233</v>
      </c>
      <c r="N33" s="58" t="s">
        <v>574</v>
      </c>
      <c r="O33" s="329"/>
      <c r="P33" s="330">
        <v>6286.75</v>
      </c>
      <c r="Q33" s="308"/>
      <c r="R33" s="331"/>
      <c r="S33" s="59" t="s">
        <v>3173</v>
      </c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322"/>
      <c r="AO33" s="322"/>
      <c r="AP33" s="322"/>
    </row>
    <row r="34" spans="1:42" ht="26.25" customHeight="1" x14ac:dyDescent="0.2">
      <c r="A34" s="54"/>
      <c r="B34" s="60" t="s">
        <v>573</v>
      </c>
      <c r="C34" s="55" t="s">
        <v>3242</v>
      </c>
      <c r="D34" s="56">
        <v>20170093</v>
      </c>
      <c r="E34" s="55" t="e">
        <f t="shared" si="2"/>
        <v>#REF!</v>
      </c>
      <c r="F34" s="21">
        <f>VLOOKUP(D34,'Captacao ANO A ANO'!A:E,5,FALSE)</f>
        <v>6067.32</v>
      </c>
      <c r="G34" s="22">
        <f t="shared" si="3"/>
        <v>0</v>
      </c>
      <c r="H34" s="23">
        <f>VLOOKUP(D34,'Captacao ANO A ANO'!A:P,7,FALSE)</f>
        <v>2017</v>
      </c>
      <c r="I34" s="23">
        <v>42927</v>
      </c>
      <c r="J34" s="57" t="s">
        <v>937</v>
      </c>
      <c r="K34" s="57" t="s">
        <v>3243</v>
      </c>
      <c r="L34" s="26" t="s">
        <v>3232</v>
      </c>
      <c r="M34" s="58" t="s">
        <v>3233</v>
      </c>
      <c r="N34" s="61" t="s">
        <v>574</v>
      </c>
      <c r="O34" s="329"/>
      <c r="P34" s="334">
        <v>6067.32</v>
      </c>
      <c r="Q34" s="335"/>
      <c r="R34" s="336"/>
      <c r="S34" s="59" t="s">
        <v>3173</v>
      </c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322"/>
      <c r="AO34" s="322"/>
      <c r="AP34" s="322"/>
    </row>
    <row r="35" spans="1:42" ht="26.25" customHeight="1" x14ac:dyDescent="0.2">
      <c r="A35" s="475" t="s">
        <v>612</v>
      </c>
      <c r="B35" s="476"/>
      <c r="C35" s="477" t="s">
        <v>3229</v>
      </c>
      <c r="D35" s="476"/>
      <c r="E35" s="476"/>
      <c r="F35" s="476"/>
      <c r="G35" s="476"/>
      <c r="H35" s="476"/>
      <c r="I35" s="476"/>
      <c r="J35" s="476"/>
      <c r="K35" s="476"/>
      <c r="L35" s="48"/>
      <c r="M35" s="49"/>
      <c r="N35" s="337">
        <v>31945.87</v>
      </c>
      <c r="O35" s="62"/>
      <c r="P35" s="63"/>
      <c r="Q35" s="52">
        <f>SUM(P36:P47)+N35</f>
        <v>137227.35999999999</v>
      </c>
      <c r="R35" s="53">
        <f>O36-Q35</f>
        <v>22501.870000000024</v>
      </c>
      <c r="S35" s="33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339"/>
      <c r="AO35" s="339"/>
      <c r="AP35" s="339"/>
    </row>
    <row r="36" spans="1:42" ht="26.25" customHeight="1" x14ac:dyDescent="0.2">
      <c r="A36" s="54"/>
      <c r="B36" s="60" t="s">
        <v>612</v>
      </c>
      <c r="C36" s="55" t="s">
        <v>3244</v>
      </c>
      <c r="D36" s="56">
        <v>20170104</v>
      </c>
      <c r="E36" s="55" t="e">
        <f t="shared" ref="E36:E47" si="4">VLOOKUP(D36,#REF!,10,FALSE)</f>
        <v>#REF!</v>
      </c>
      <c r="F36" s="21">
        <f>VLOOKUP(D36,'Captacao ANO A ANO'!A:E,5,FALSE)</f>
        <v>15215.68</v>
      </c>
      <c r="G36" s="22">
        <f t="shared" ref="G36:G47" si="5">F36-P36</f>
        <v>0</v>
      </c>
      <c r="H36" s="23">
        <f>VLOOKUP(D36,'Captacao ANO A ANO'!A:P,7,FALSE)</f>
        <v>2017</v>
      </c>
      <c r="I36" s="23">
        <v>42895</v>
      </c>
      <c r="J36" s="57" t="s">
        <v>3245</v>
      </c>
      <c r="K36" s="57" t="s">
        <v>3246</v>
      </c>
      <c r="L36" s="26" t="s">
        <v>3232</v>
      </c>
      <c r="M36" s="58" t="s">
        <v>3233</v>
      </c>
      <c r="N36" s="340" t="s">
        <v>613</v>
      </c>
      <c r="O36" s="341">
        <v>159729.23000000001</v>
      </c>
      <c r="P36" s="330">
        <v>15215.68</v>
      </c>
      <c r="Q36" s="308"/>
      <c r="R36" s="331"/>
      <c r="S36" s="59" t="s">
        <v>3173</v>
      </c>
      <c r="T36" s="342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322"/>
      <c r="AO36" s="322"/>
      <c r="AP36" s="322"/>
    </row>
    <row r="37" spans="1:42" ht="26.25" customHeight="1" x14ac:dyDescent="0.2">
      <c r="A37" s="54"/>
      <c r="B37" s="60" t="s">
        <v>612</v>
      </c>
      <c r="C37" s="55" t="s">
        <v>3247</v>
      </c>
      <c r="D37" s="56">
        <v>20170112</v>
      </c>
      <c r="E37" s="55" t="e">
        <f t="shared" si="4"/>
        <v>#REF!</v>
      </c>
      <c r="F37" s="21">
        <f>VLOOKUP(D37,'Captacao ANO A ANO'!A:E,5,FALSE)</f>
        <v>27000</v>
      </c>
      <c r="G37" s="22">
        <f t="shared" si="5"/>
        <v>0</v>
      </c>
      <c r="H37" s="23">
        <f>VLOOKUP(D37,'Captacao ANO A ANO'!A:P,7,FALSE)</f>
        <v>2017</v>
      </c>
      <c r="I37" s="23">
        <v>42895</v>
      </c>
      <c r="J37" s="57" t="s">
        <v>901</v>
      </c>
      <c r="K37" s="57" t="s">
        <v>3248</v>
      </c>
      <c r="L37" s="26" t="s">
        <v>3249</v>
      </c>
      <c r="M37" s="58" t="s">
        <v>3233</v>
      </c>
      <c r="N37" s="58" t="s">
        <v>613</v>
      </c>
      <c r="O37" s="341"/>
      <c r="P37" s="330">
        <v>27000</v>
      </c>
      <c r="Q37" s="308"/>
      <c r="R37" s="331"/>
      <c r="S37" s="59" t="s">
        <v>3173</v>
      </c>
      <c r="T37" s="295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298"/>
      <c r="AI37" s="298"/>
      <c r="AJ37" s="298"/>
      <c r="AK37" s="298"/>
      <c r="AL37" s="298"/>
      <c r="AM37" s="298"/>
      <c r="AN37" s="322"/>
      <c r="AO37" s="322"/>
      <c r="AP37" s="322"/>
    </row>
    <row r="38" spans="1:42" ht="26.25" customHeight="1" x14ac:dyDescent="0.2">
      <c r="A38" s="54"/>
      <c r="B38" s="60" t="s">
        <v>612</v>
      </c>
      <c r="C38" s="55" t="s">
        <v>3250</v>
      </c>
      <c r="D38" s="56">
        <v>20170094</v>
      </c>
      <c r="E38" s="55" t="e">
        <f t="shared" si="4"/>
        <v>#REF!</v>
      </c>
      <c r="F38" s="21">
        <f>VLOOKUP(D38,'Captacao ANO A ANO'!A:E,5,FALSE)</f>
        <v>5686.56</v>
      </c>
      <c r="G38" s="22">
        <f t="shared" si="5"/>
        <v>0</v>
      </c>
      <c r="H38" s="23">
        <f>VLOOKUP(D38,'Captacao ANO A ANO'!A:P,7,FALSE)</f>
        <v>2017</v>
      </c>
      <c r="I38" s="23">
        <v>42909</v>
      </c>
      <c r="J38" s="57" t="s">
        <v>937</v>
      </c>
      <c r="K38" s="57" t="s">
        <v>3251</v>
      </c>
      <c r="L38" s="26" t="s">
        <v>3249</v>
      </c>
      <c r="M38" s="58" t="s">
        <v>3233</v>
      </c>
      <c r="N38" s="58" t="s">
        <v>613</v>
      </c>
      <c r="O38" s="341"/>
      <c r="P38" s="330">
        <v>5686.56</v>
      </c>
      <c r="Q38" s="308"/>
      <c r="R38" s="331"/>
      <c r="S38" s="59" t="s">
        <v>3173</v>
      </c>
      <c r="T38" s="342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332"/>
      <c r="AF38" s="332"/>
      <c r="AG38" s="332"/>
      <c r="AH38" s="298"/>
      <c r="AI38" s="298"/>
      <c r="AJ38" s="298"/>
      <c r="AK38" s="298"/>
      <c r="AL38" s="298"/>
      <c r="AM38" s="298"/>
      <c r="AN38" s="322"/>
      <c r="AO38" s="322"/>
      <c r="AP38" s="322"/>
    </row>
    <row r="39" spans="1:42" ht="26.25" customHeight="1" x14ac:dyDescent="0.2">
      <c r="A39" s="54"/>
      <c r="B39" s="60" t="s">
        <v>612</v>
      </c>
      <c r="C39" s="55" t="s">
        <v>3252</v>
      </c>
      <c r="D39" s="56">
        <v>20170095</v>
      </c>
      <c r="E39" s="55" t="e">
        <f t="shared" si="4"/>
        <v>#REF!</v>
      </c>
      <c r="F39" s="21">
        <f>VLOOKUP(D39,'Captacao ANO A ANO'!A:E,5,FALSE)</f>
        <v>10279.959999999999</v>
      </c>
      <c r="G39" s="22">
        <f t="shared" si="5"/>
        <v>0</v>
      </c>
      <c r="H39" s="23">
        <f>VLOOKUP(D39,'Captacao ANO A ANO'!A:P,7,FALSE)</f>
        <v>2017</v>
      </c>
      <c r="I39" s="23">
        <v>42909</v>
      </c>
      <c r="J39" s="57" t="s">
        <v>937</v>
      </c>
      <c r="K39" s="57" t="s">
        <v>3253</v>
      </c>
      <c r="L39" s="26" t="s">
        <v>3232</v>
      </c>
      <c r="M39" s="58" t="s">
        <v>3233</v>
      </c>
      <c r="N39" s="58" t="s">
        <v>613</v>
      </c>
      <c r="O39" s="341"/>
      <c r="P39" s="330">
        <v>10279.959999999999</v>
      </c>
      <c r="Q39" s="308"/>
      <c r="R39" s="331"/>
      <c r="S39" s="59" t="s">
        <v>3173</v>
      </c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298"/>
      <c r="AI39" s="298"/>
      <c r="AJ39" s="298"/>
      <c r="AK39" s="298"/>
      <c r="AL39" s="298"/>
      <c r="AM39" s="298"/>
      <c r="AN39" s="322"/>
      <c r="AO39" s="322"/>
      <c r="AP39" s="322"/>
    </row>
    <row r="40" spans="1:42" ht="26.25" customHeight="1" x14ac:dyDescent="0.2">
      <c r="A40" s="54"/>
      <c r="B40" s="60" t="s">
        <v>612</v>
      </c>
      <c r="C40" s="55" t="s">
        <v>3254</v>
      </c>
      <c r="D40" s="56">
        <v>20170096</v>
      </c>
      <c r="E40" s="55" t="e">
        <f t="shared" si="4"/>
        <v>#REF!</v>
      </c>
      <c r="F40" s="21">
        <f>VLOOKUP(D40,'Captacao ANO A ANO'!A:E,5,FALSE)</f>
        <v>6718.56</v>
      </c>
      <c r="G40" s="22">
        <f t="shared" si="5"/>
        <v>0</v>
      </c>
      <c r="H40" s="23">
        <f>VLOOKUP(D40,'Captacao ANO A ANO'!A:P,7,FALSE)</f>
        <v>2017</v>
      </c>
      <c r="I40" s="23">
        <v>42909</v>
      </c>
      <c r="J40" s="57" t="s">
        <v>937</v>
      </c>
      <c r="K40" s="57" t="s">
        <v>3255</v>
      </c>
      <c r="L40" s="26" t="s">
        <v>3232</v>
      </c>
      <c r="M40" s="58" t="s">
        <v>3233</v>
      </c>
      <c r="N40" s="58" t="s">
        <v>3256</v>
      </c>
      <c r="O40" s="341"/>
      <c r="P40" s="330">
        <v>6718.56</v>
      </c>
      <c r="Q40" s="308"/>
      <c r="R40" s="331"/>
      <c r="S40" s="59" t="s">
        <v>3173</v>
      </c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298"/>
      <c r="AI40" s="298"/>
      <c r="AJ40" s="298"/>
      <c r="AK40" s="298"/>
      <c r="AL40" s="298"/>
      <c r="AM40" s="298"/>
      <c r="AN40" s="322"/>
      <c r="AO40" s="322"/>
      <c r="AP40" s="322"/>
    </row>
    <row r="41" spans="1:42" ht="26.25" customHeight="1" x14ac:dyDescent="0.2">
      <c r="A41" s="54"/>
      <c r="B41" s="60" t="s">
        <v>612</v>
      </c>
      <c r="C41" s="55" t="s">
        <v>3257</v>
      </c>
      <c r="D41" s="56">
        <v>20170097</v>
      </c>
      <c r="E41" s="55" t="e">
        <f t="shared" si="4"/>
        <v>#REF!</v>
      </c>
      <c r="F41" s="21">
        <f>VLOOKUP(D41,'Captacao ANO A ANO'!A:E,5,FALSE)</f>
        <v>5731.92</v>
      </c>
      <c r="G41" s="22">
        <f t="shared" si="5"/>
        <v>0</v>
      </c>
      <c r="H41" s="23">
        <f>VLOOKUP(D41,'Captacao ANO A ANO'!A:P,7,FALSE)</f>
        <v>2017</v>
      </c>
      <c r="I41" s="23">
        <v>42909</v>
      </c>
      <c r="J41" s="57" t="s">
        <v>937</v>
      </c>
      <c r="K41" s="57" t="s">
        <v>3258</v>
      </c>
      <c r="L41" s="26" t="s">
        <v>3232</v>
      </c>
      <c r="M41" s="58" t="s">
        <v>3233</v>
      </c>
      <c r="N41" s="58" t="s">
        <v>613</v>
      </c>
      <c r="O41" s="341"/>
      <c r="P41" s="330">
        <v>5731.92</v>
      </c>
      <c r="Q41" s="308"/>
      <c r="R41" s="331"/>
      <c r="S41" s="335" t="s">
        <v>3173</v>
      </c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298"/>
      <c r="AI41" s="298"/>
      <c r="AJ41" s="298"/>
      <c r="AK41" s="298"/>
      <c r="AL41" s="298"/>
      <c r="AM41" s="298"/>
      <c r="AN41" s="322"/>
      <c r="AO41" s="322"/>
      <c r="AP41" s="322"/>
    </row>
    <row r="42" spans="1:42" ht="26.25" customHeight="1" x14ac:dyDescent="0.2">
      <c r="A42" s="54"/>
      <c r="B42" s="60" t="s">
        <v>612</v>
      </c>
      <c r="C42" s="55" t="s">
        <v>3259</v>
      </c>
      <c r="D42" s="56">
        <v>20170098</v>
      </c>
      <c r="E42" s="55" t="e">
        <f t="shared" si="4"/>
        <v>#REF!</v>
      </c>
      <c r="F42" s="21">
        <f>VLOOKUP(D42,'Captacao ANO A ANO'!A:E,5,FALSE)</f>
        <v>5444.39</v>
      </c>
      <c r="G42" s="22">
        <f t="shared" si="5"/>
        <v>0</v>
      </c>
      <c r="H42" s="23">
        <f>VLOOKUP(D42,'Captacao ANO A ANO'!A:P,7,FALSE)</f>
        <v>2017</v>
      </c>
      <c r="I42" s="23">
        <v>42909</v>
      </c>
      <c r="J42" s="57" t="s">
        <v>937</v>
      </c>
      <c r="K42" s="57" t="s">
        <v>3260</v>
      </c>
      <c r="L42" s="26" t="s">
        <v>3249</v>
      </c>
      <c r="M42" s="58" t="s">
        <v>3233</v>
      </c>
      <c r="N42" s="58" t="s">
        <v>613</v>
      </c>
      <c r="O42" s="341"/>
      <c r="P42" s="330">
        <v>5444.39</v>
      </c>
      <c r="Q42" s="308"/>
      <c r="R42" s="331"/>
      <c r="S42" s="59" t="s">
        <v>3173</v>
      </c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298"/>
      <c r="AI42" s="298"/>
      <c r="AJ42" s="298"/>
      <c r="AK42" s="298"/>
      <c r="AL42" s="298"/>
      <c r="AM42" s="298"/>
      <c r="AN42" s="322"/>
      <c r="AO42" s="322"/>
      <c r="AP42" s="322"/>
    </row>
    <row r="43" spans="1:42" ht="26.25" customHeight="1" x14ac:dyDescent="0.2">
      <c r="A43" s="54"/>
      <c r="B43" s="60" t="s">
        <v>612</v>
      </c>
      <c r="C43" s="55" t="s">
        <v>3261</v>
      </c>
      <c r="D43" s="56">
        <v>20170099</v>
      </c>
      <c r="E43" s="55" t="e">
        <f t="shared" si="4"/>
        <v>#REF!</v>
      </c>
      <c r="F43" s="21">
        <f>VLOOKUP(D43,'Captacao ANO A ANO'!A:E,5,FALSE)</f>
        <v>5838.42</v>
      </c>
      <c r="G43" s="22">
        <f t="shared" si="5"/>
        <v>0</v>
      </c>
      <c r="H43" s="23">
        <f>VLOOKUP(D43,'Captacao ANO A ANO'!A:P,7,FALSE)</f>
        <v>2017</v>
      </c>
      <c r="I43" s="23">
        <v>42909</v>
      </c>
      <c r="J43" s="57" t="s">
        <v>937</v>
      </c>
      <c r="K43" s="57" t="s">
        <v>3262</v>
      </c>
      <c r="L43" s="26" t="s">
        <v>3232</v>
      </c>
      <c r="M43" s="58" t="s">
        <v>3233</v>
      </c>
      <c r="N43" s="58" t="s">
        <v>613</v>
      </c>
      <c r="O43" s="341"/>
      <c r="P43" s="330">
        <v>5838.42</v>
      </c>
      <c r="Q43" s="308"/>
      <c r="R43" s="331"/>
      <c r="S43" s="59" t="s">
        <v>3173</v>
      </c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26"/>
      <c r="AI43" s="298"/>
      <c r="AJ43" s="298"/>
      <c r="AK43" s="298"/>
      <c r="AL43" s="298"/>
      <c r="AM43" s="298"/>
      <c r="AN43" s="322"/>
      <c r="AO43" s="322"/>
      <c r="AP43" s="322"/>
    </row>
    <row r="44" spans="1:42" ht="26.25" customHeight="1" x14ac:dyDescent="0.2">
      <c r="A44" s="54"/>
      <c r="B44" s="60" t="s">
        <v>612</v>
      </c>
      <c r="C44" s="55" t="s">
        <v>3263</v>
      </c>
      <c r="D44" s="56">
        <v>20170100</v>
      </c>
      <c r="E44" s="55" t="e">
        <f t="shared" si="4"/>
        <v>#REF!</v>
      </c>
      <c r="F44" s="21">
        <f>VLOOKUP(D44,'Captacao ANO A ANO'!A:E,5,FALSE)</f>
        <v>5193.83</v>
      </c>
      <c r="G44" s="22">
        <f t="shared" si="5"/>
        <v>0</v>
      </c>
      <c r="H44" s="23">
        <f>VLOOKUP(D44,'Captacao ANO A ANO'!A:P,7,FALSE)</f>
        <v>2017</v>
      </c>
      <c r="I44" s="23">
        <v>42909</v>
      </c>
      <c r="J44" s="57" t="s">
        <v>937</v>
      </c>
      <c r="K44" s="57" t="s">
        <v>3264</v>
      </c>
      <c r="L44" s="26" t="s">
        <v>3171</v>
      </c>
      <c r="M44" s="58" t="s">
        <v>3233</v>
      </c>
      <c r="N44" s="58" t="s">
        <v>613</v>
      </c>
      <c r="O44" s="341"/>
      <c r="P44" s="330">
        <v>5193.83</v>
      </c>
      <c r="Q44" s="308"/>
      <c r="R44" s="331"/>
      <c r="S44" s="59" t="s">
        <v>3173</v>
      </c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26"/>
      <c r="AI44" s="298"/>
      <c r="AJ44" s="298"/>
      <c r="AK44" s="298"/>
      <c r="AL44" s="298"/>
      <c r="AM44" s="298"/>
      <c r="AN44" s="322"/>
      <c r="AO44" s="322"/>
      <c r="AP44" s="322"/>
    </row>
    <row r="45" spans="1:42" ht="26.25" customHeight="1" x14ac:dyDescent="0.2">
      <c r="A45" s="54"/>
      <c r="B45" s="60" t="s">
        <v>612</v>
      </c>
      <c r="C45" s="55" t="s">
        <v>3265</v>
      </c>
      <c r="D45" s="56">
        <v>20170101</v>
      </c>
      <c r="E45" s="55" t="e">
        <f t="shared" si="4"/>
        <v>#REF!</v>
      </c>
      <c r="F45" s="21">
        <f>VLOOKUP(D45,'Captacao ANO A ANO'!A:E,5,FALSE)</f>
        <v>6946.73</v>
      </c>
      <c r="G45" s="22">
        <f t="shared" si="5"/>
        <v>0</v>
      </c>
      <c r="H45" s="23">
        <f>VLOOKUP(D45,'Captacao ANO A ANO'!A:P,7,FALSE)</f>
        <v>2017</v>
      </c>
      <c r="I45" s="23">
        <v>42909</v>
      </c>
      <c r="J45" s="57" t="s">
        <v>937</v>
      </c>
      <c r="K45" s="57" t="s">
        <v>3266</v>
      </c>
      <c r="L45" s="26" t="s">
        <v>3232</v>
      </c>
      <c r="M45" s="58" t="s">
        <v>3233</v>
      </c>
      <c r="N45" s="58" t="s">
        <v>613</v>
      </c>
      <c r="O45" s="341"/>
      <c r="P45" s="330">
        <v>6946.73</v>
      </c>
      <c r="Q45" s="308"/>
      <c r="R45" s="331"/>
      <c r="S45" s="59" t="s">
        <v>3173</v>
      </c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26"/>
      <c r="AI45" s="298"/>
      <c r="AJ45" s="298"/>
      <c r="AK45" s="298"/>
      <c r="AL45" s="298"/>
      <c r="AM45" s="298"/>
      <c r="AN45" s="322"/>
      <c r="AO45" s="322"/>
      <c r="AP45" s="322"/>
    </row>
    <row r="46" spans="1:42" ht="26.25" customHeight="1" x14ac:dyDescent="0.2">
      <c r="A46" s="54"/>
      <c r="B46" s="60" t="s">
        <v>612</v>
      </c>
      <c r="C46" s="55" t="s">
        <v>3267</v>
      </c>
      <c r="D46" s="56">
        <v>20170102</v>
      </c>
      <c r="E46" s="55" t="e">
        <f t="shared" si="4"/>
        <v>#REF!</v>
      </c>
      <c r="F46" s="21">
        <f>VLOOKUP(D46,'Captacao ANO A ANO'!A:E,5,FALSE)</f>
        <v>5194.22</v>
      </c>
      <c r="G46" s="22">
        <f t="shared" si="5"/>
        <v>0</v>
      </c>
      <c r="H46" s="23">
        <f>VLOOKUP(D46,'Captacao ANO A ANO'!A:P,7,FALSE)</f>
        <v>2017</v>
      </c>
      <c r="I46" s="23">
        <v>42909</v>
      </c>
      <c r="J46" s="57" t="s">
        <v>937</v>
      </c>
      <c r="K46" s="57" t="s">
        <v>3268</v>
      </c>
      <c r="L46" s="26" t="s">
        <v>3232</v>
      </c>
      <c r="M46" s="58" t="s">
        <v>3233</v>
      </c>
      <c r="N46" s="58" t="s">
        <v>613</v>
      </c>
      <c r="O46" s="341"/>
      <c r="P46" s="330">
        <v>5194.22</v>
      </c>
      <c r="Q46" s="308"/>
      <c r="R46" s="331"/>
      <c r="S46" s="59" t="s">
        <v>3173</v>
      </c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26"/>
      <c r="AI46" s="298"/>
      <c r="AJ46" s="298"/>
      <c r="AK46" s="298"/>
      <c r="AL46" s="298"/>
      <c r="AM46" s="298"/>
      <c r="AN46" s="322"/>
      <c r="AO46" s="322"/>
      <c r="AP46" s="322"/>
    </row>
    <row r="47" spans="1:42" ht="26.25" customHeight="1" x14ac:dyDescent="0.2">
      <c r="A47" s="54"/>
      <c r="B47" s="60" t="s">
        <v>612</v>
      </c>
      <c r="C47" s="55" t="s">
        <v>3269</v>
      </c>
      <c r="D47" s="56">
        <v>20170103</v>
      </c>
      <c r="E47" s="55" t="e">
        <f t="shared" si="4"/>
        <v>#REF!</v>
      </c>
      <c r="F47" s="21">
        <f>VLOOKUP(D47,'Captacao ANO A ANO'!A:E,5,FALSE)</f>
        <v>6031.22</v>
      </c>
      <c r="G47" s="22">
        <f t="shared" si="5"/>
        <v>0</v>
      </c>
      <c r="H47" s="23">
        <f>VLOOKUP(D47,'Captacao ANO A ANO'!A:P,7,FALSE)</f>
        <v>2017</v>
      </c>
      <c r="I47" s="23">
        <v>42909</v>
      </c>
      <c r="J47" s="57" t="s">
        <v>937</v>
      </c>
      <c r="K47" s="57" t="s">
        <v>3270</v>
      </c>
      <c r="L47" s="26" t="s">
        <v>3171</v>
      </c>
      <c r="M47" s="58" t="s">
        <v>3233</v>
      </c>
      <c r="N47" s="58" t="s">
        <v>613</v>
      </c>
      <c r="O47" s="344"/>
      <c r="P47" s="330">
        <v>6031.22</v>
      </c>
      <c r="Q47" s="335"/>
      <c r="R47" s="336"/>
      <c r="S47" s="59" t="s">
        <v>3173</v>
      </c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26"/>
      <c r="AI47" s="298"/>
      <c r="AJ47" s="298"/>
      <c r="AK47" s="298"/>
      <c r="AL47" s="298"/>
      <c r="AM47" s="298"/>
      <c r="AN47" s="322"/>
      <c r="AO47" s="322"/>
      <c r="AP47" s="322"/>
    </row>
    <row r="48" spans="1:42" ht="26.25" customHeight="1" x14ac:dyDescent="0.2">
      <c r="A48" s="478" t="s">
        <v>627</v>
      </c>
      <c r="B48" s="479"/>
      <c r="C48" s="480" t="s">
        <v>3229</v>
      </c>
      <c r="D48" s="476"/>
      <c r="E48" s="476"/>
      <c r="F48" s="476"/>
      <c r="G48" s="476"/>
      <c r="H48" s="476"/>
      <c r="I48" s="476"/>
      <c r="J48" s="476"/>
      <c r="K48" s="476"/>
      <c r="L48" s="48"/>
      <c r="M48" s="49"/>
      <c r="N48" s="337">
        <v>46482.6</v>
      </c>
      <c r="O48" s="345"/>
      <c r="P48" s="346"/>
      <c r="Q48" s="347"/>
      <c r="R48" s="348"/>
      <c r="S48" s="64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26"/>
      <c r="AI48" s="298"/>
      <c r="AJ48" s="298"/>
      <c r="AK48" s="298"/>
      <c r="AL48" s="298"/>
      <c r="AM48" s="298"/>
      <c r="AN48" s="322"/>
      <c r="AO48" s="322"/>
      <c r="AP48" s="322"/>
    </row>
    <row r="49" spans="1:42" ht="39" customHeight="1" x14ac:dyDescent="0.2">
      <c r="A49" s="65"/>
      <c r="B49" s="19" t="s">
        <v>1092</v>
      </c>
      <c r="C49" s="66" t="s">
        <v>3271</v>
      </c>
      <c r="D49" s="67">
        <v>20170275</v>
      </c>
      <c r="E49" s="55" t="e">
        <f t="shared" ref="E49:E124" si="6">VLOOKUP(D49,#REF!,10,FALSE)</f>
        <v>#REF!</v>
      </c>
      <c r="F49" s="21">
        <f>VLOOKUP(D49,'Captacao ANO A ANO'!A:E,5,FALSE)</f>
        <v>178916.71</v>
      </c>
      <c r="G49" s="22">
        <f t="shared" ref="G49:G124" si="7">F49-P49</f>
        <v>0</v>
      </c>
      <c r="H49" s="23">
        <f>VLOOKUP(D49,'Captacao ANO A ANO'!A:P,7,FALSE)</f>
        <v>2017</v>
      </c>
      <c r="I49" s="26">
        <v>43096</v>
      </c>
      <c r="J49" s="25" t="s">
        <v>3272</v>
      </c>
      <c r="K49" s="26" t="s">
        <v>3273</v>
      </c>
      <c r="L49" s="68" t="s">
        <v>3274</v>
      </c>
      <c r="M49" s="26" t="s">
        <v>3275</v>
      </c>
      <c r="N49" s="69" t="s">
        <v>1093</v>
      </c>
      <c r="O49" s="344">
        <v>178916.71</v>
      </c>
      <c r="P49" s="330">
        <v>178916.71</v>
      </c>
      <c r="Q49" s="335">
        <f>P49</f>
        <v>178916.71</v>
      </c>
      <c r="R49" s="335">
        <f t="shared" ref="R49:R52" si="8">O49-Q49</f>
        <v>0</v>
      </c>
      <c r="S49" s="59" t="s">
        <v>3173</v>
      </c>
      <c r="T49" s="481" t="s">
        <v>3276</v>
      </c>
      <c r="U49" s="482"/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2"/>
      <c r="AH49" s="482"/>
      <c r="AI49" s="482"/>
      <c r="AJ49" s="482"/>
      <c r="AK49" s="482"/>
      <c r="AL49" s="482"/>
      <c r="AM49" s="482"/>
      <c r="AN49" s="482"/>
      <c r="AO49" s="482"/>
      <c r="AP49" s="482"/>
    </row>
    <row r="50" spans="1:42" ht="26.25" customHeight="1" x14ac:dyDescent="0.2">
      <c r="A50" s="54"/>
      <c r="B50" s="60" t="s">
        <v>627</v>
      </c>
      <c r="C50" s="55" t="s">
        <v>3277</v>
      </c>
      <c r="D50" s="67">
        <v>20170261</v>
      </c>
      <c r="E50" s="55" t="e">
        <f t="shared" si="6"/>
        <v>#REF!</v>
      </c>
      <c r="F50" s="21">
        <f>VLOOKUP(D50,'Captacao ANO A ANO'!A:E,5,FALSE)</f>
        <v>59738</v>
      </c>
      <c r="G50" s="22">
        <f t="shared" si="7"/>
        <v>0</v>
      </c>
      <c r="H50" s="23">
        <f>VLOOKUP(D50,'Captacao ANO A ANO'!A:P,7,FALSE)</f>
        <v>2017</v>
      </c>
      <c r="I50" s="23">
        <v>43047</v>
      </c>
      <c r="J50" s="57" t="s">
        <v>3278</v>
      </c>
      <c r="K50" s="57" t="s">
        <v>3279</v>
      </c>
      <c r="L50" s="26" t="s">
        <v>3274</v>
      </c>
      <c r="M50" s="58" t="s">
        <v>3280</v>
      </c>
      <c r="N50" s="58" t="s">
        <v>3281</v>
      </c>
      <c r="O50" s="344">
        <v>185378.86</v>
      </c>
      <c r="P50" s="330">
        <v>59738</v>
      </c>
      <c r="Q50" s="335">
        <f>P50+N48</f>
        <v>106220.6</v>
      </c>
      <c r="R50" s="336">
        <f t="shared" si="8"/>
        <v>79158.25999999998</v>
      </c>
      <c r="S50" s="59" t="s">
        <v>3173</v>
      </c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26"/>
      <c r="AI50" s="298"/>
      <c r="AJ50" s="298"/>
      <c r="AK50" s="298"/>
      <c r="AL50" s="298"/>
      <c r="AM50" s="298"/>
      <c r="AN50" s="298"/>
      <c r="AO50" s="322"/>
      <c r="AP50" s="322"/>
    </row>
    <row r="51" spans="1:42" ht="26.25" customHeight="1" x14ac:dyDescent="0.2">
      <c r="A51" s="54"/>
      <c r="B51" s="60" t="s">
        <v>806</v>
      </c>
      <c r="C51" s="55" t="s">
        <v>3282</v>
      </c>
      <c r="D51" s="67">
        <v>20170051</v>
      </c>
      <c r="E51" s="55" t="e">
        <f t="shared" si="6"/>
        <v>#REF!</v>
      </c>
      <c r="F51" s="21">
        <f>VLOOKUP(D51,'Captacao ANO A ANO'!A:E,5,FALSE)</f>
        <v>112816.44</v>
      </c>
      <c r="G51" s="22">
        <f t="shared" si="7"/>
        <v>0</v>
      </c>
      <c r="H51" s="23">
        <f>VLOOKUP(D51,'Captacao ANO A ANO'!A:P,7,FALSE)</f>
        <v>2017</v>
      </c>
      <c r="I51" s="23">
        <v>42822</v>
      </c>
      <c r="J51" s="57" t="s">
        <v>3283</v>
      </c>
      <c r="K51" s="57" t="s">
        <v>3284</v>
      </c>
      <c r="L51" s="26" t="s">
        <v>3285</v>
      </c>
      <c r="M51" s="58" t="s">
        <v>3286</v>
      </c>
      <c r="N51" s="58" t="s">
        <v>3287</v>
      </c>
      <c r="O51" s="349">
        <v>112816.44</v>
      </c>
      <c r="P51" s="330">
        <v>112816.44</v>
      </c>
      <c r="Q51" s="335">
        <f>P51</f>
        <v>112816.44</v>
      </c>
      <c r="R51" s="336">
        <f t="shared" si="8"/>
        <v>0</v>
      </c>
      <c r="S51" s="19" t="s">
        <v>3173</v>
      </c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322"/>
      <c r="AP51" s="322"/>
    </row>
    <row r="52" spans="1:42" ht="26.25" customHeight="1" x14ac:dyDescent="0.2">
      <c r="A52" s="54"/>
      <c r="B52" s="60" t="s">
        <v>741</v>
      </c>
      <c r="C52" s="55" t="s">
        <v>3288</v>
      </c>
      <c r="D52" s="67">
        <v>20160260</v>
      </c>
      <c r="E52" s="55" t="e">
        <f t="shared" si="6"/>
        <v>#REF!</v>
      </c>
      <c r="F52" s="21">
        <f>VLOOKUP(D52,'Captacao ANO A ANO'!A:E,5,FALSE)</f>
        <v>53200</v>
      </c>
      <c r="G52" s="22">
        <f t="shared" si="7"/>
        <v>0</v>
      </c>
      <c r="H52" s="23">
        <f>VLOOKUP(D52,'Captacao ANO A ANO'!A:P,7,FALSE)</f>
        <v>2017</v>
      </c>
      <c r="I52" s="23">
        <v>42781</v>
      </c>
      <c r="J52" s="57" t="s">
        <v>739</v>
      </c>
      <c r="K52" s="57" t="s">
        <v>3289</v>
      </c>
      <c r="L52" s="26" t="s">
        <v>3185</v>
      </c>
      <c r="M52" s="58" t="s">
        <v>3290</v>
      </c>
      <c r="N52" s="58" t="s">
        <v>3291</v>
      </c>
      <c r="O52" s="70">
        <v>153964.81</v>
      </c>
      <c r="P52" s="330">
        <v>53200</v>
      </c>
      <c r="Q52" s="29">
        <f>P52+P53</f>
        <v>153964.81</v>
      </c>
      <c r="R52" s="53">
        <f t="shared" si="8"/>
        <v>0</v>
      </c>
      <c r="S52" s="59" t="s">
        <v>3173</v>
      </c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322"/>
      <c r="AP52" s="322"/>
    </row>
    <row r="53" spans="1:42" ht="26.25" customHeight="1" x14ac:dyDescent="0.2">
      <c r="A53" s="54"/>
      <c r="B53" s="60" t="s">
        <v>741</v>
      </c>
      <c r="C53" s="55" t="s">
        <v>3292</v>
      </c>
      <c r="D53" s="67">
        <v>20170106</v>
      </c>
      <c r="E53" s="55" t="e">
        <f t="shared" si="6"/>
        <v>#REF!</v>
      </c>
      <c r="F53" s="21">
        <f>VLOOKUP(D53,'Captacao ANO A ANO'!A:E,5,FALSE)</f>
        <v>100764.81</v>
      </c>
      <c r="G53" s="22">
        <f t="shared" si="7"/>
        <v>0</v>
      </c>
      <c r="H53" s="23">
        <f>VLOOKUP(D53,'Captacao ANO A ANO'!A:P,7,FALSE)</f>
        <v>2017</v>
      </c>
      <c r="I53" s="23">
        <v>42837</v>
      </c>
      <c r="J53" s="57" t="s">
        <v>3293</v>
      </c>
      <c r="K53" s="57" t="s">
        <v>3294</v>
      </c>
      <c r="L53" s="26" t="s">
        <v>3249</v>
      </c>
      <c r="M53" s="58" t="s">
        <v>3290</v>
      </c>
      <c r="N53" s="58" t="s">
        <v>3291</v>
      </c>
      <c r="O53" s="350"/>
      <c r="P53" s="330">
        <v>100764.81</v>
      </c>
      <c r="Q53" s="335"/>
      <c r="R53" s="336"/>
      <c r="S53" s="59" t="s">
        <v>3173</v>
      </c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322"/>
      <c r="AP53" s="322"/>
    </row>
    <row r="54" spans="1:42" ht="26.25" customHeight="1" x14ac:dyDescent="0.2">
      <c r="A54" s="54"/>
      <c r="B54" s="60" t="s">
        <v>998</v>
      </c>
      <c r="C54" s="55" t="s">
        <v>3295</v>
      </c>
      <c r="D54" s="67">
        <v>20170220</v>
      </c>
      <c r="E54" s="55" t="e">
        <f t="shared" si="6"/>
        <v>#REF!</v>
      </c>
      <c r="F54" s="21">
        <f>VLOOKUP(D54,'Captacao ANO A ANO'!A:E,5,FALSE)</f>
        <v>20000</v>
      </c>
      <c r="G54" s="22">
        <f t="shared" si="7"/>
        <v>0</v>
      </c>
      <c r="H54" s="23">
        <f>VLOOKUP(D54,'Captacao ANO A ANO'!A:P,7,FALSE)</f>
        <v>2017</v>
      </c>
      <c r="I54" s="23">
        <v>42933</v>
      </c>
      <c r="J54" s="57" t="s">
        <v>3296</v>
      </c>
      <c r="K54" s="57" t="s">
        <v>3297</v>
      </c>
      <c r="L54" s="26" t="s">
        <v>3249</v>
      </c>
      <c r="M54" s="58" t="s">
        <v>999</v>
      </c>
      <c r="N54" s="58" t="s">
        <v>3298</v>
      </c>
      <c r="O54" s="71">
        <v>199714.98</v>
      </c>
      <c r="P54" s="330">
        <v>20000</v>
      </c>
      <c r="Q54" s="29">
        <f>P54+P55+P56</f>
        <v>84702.9</v>
      </c>
      <c r="R54" s="53">
        <f>O54-Q54</f>
        <v>115012.08000000002</v>
      </c>
      <c r="S54" s="59" t="s">
        <v>3173</v>
      </c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322"/>
      <c r="AP54" s="322"/>
    </row>
    <row r="55" spans="1:42" ht="26.25" customHeight="1" x14ac:dyDescent="0.2">
      <c r="A55" s="54"/>
      <c r="B55" s="60" t="s">
        <v>998</v>
      </c>
      <c r="C55" s="55" t="s">
        <v>3299</v>
      </c>
      <c r="D55" s="67">
        <v>20170221</v>
      </c>
      <c r="E55" s="55" t="e">
        <f t="shared" si="6"/>
        <v>#REF!</v>
      </c>
      <c r="F55" s="21">
        <f>VLOOKUP(D55,'Captacao ANO A ANO'!A:E,5,FALSE)</f>
        <v>60000</v>
      </c>
      <c r="G55" s="22">
        <f t="shared" si="7"/>
        <v>0</v>
      </c>
      <c r="H55" s="23">
        <f>VLOOKUP(D55,'Captacao ANO A ANO'!A:P,7,FALSE)</f>
        <v>2017</v>
      </c>
      <c r="I55" s="23">
        <v>42933</v>
      </c>
      <c r="J55" s="57" t="s">
        <v>3296</v>
      </c>
      <c r="K55" s="57" t="s">
        <v>3300</v>
      </c>
      <c r="L55" s="26" t="s">
        <v>3249</v>
      </c>
      <c r="M55" s="58" t="s">
        <v>999</v>
      </c>
      <c r="N55" s="58" t="s">
        <v>3298</v>
      </c>
      <c r="O55" s="341"/>
      <c r="P55" s="330">
        <v>60000</v>
      </c>
      <c r="Q55" s="308"/>
      <c r="R55" s="331"/>
      <c r="S55" s="59" t="s">
        <v>3173</v>
      </c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322"/>
      <c r="AP55" s="322"/>
    </row>
    <row r="56" spans="1:42" ht="26.25" customHeight="1" x14ac:dyDescent="0.2">
      <c r="A56" s="54"/>
      <c r="B56" s="60" t="s">
        <v>998</v>
      </c>
      <c r="C56" s="55" t="s">
        <v>3301</v>
      </c>
      <c r="D56" s="67">
        <v>20170224</v>
      </c>
      <c r="E56" s="55" t="e">
        <f t="shared" si="6"/>
        <v>#REF!</v>
      </c>
      <c r="F56" s="21">
        <f>VLOOKUP(D56,'Captacao ANO A ANO'!A:E,5,FALSE)</f>
        <v>4702.8999999999996</v>
      </c>
      <c r="G56" s="22">
        <f t="shared" si="7"/>
        <v>0</v>
      </c>
      <c r="H56" s="23">
        <f>VLOOKUP(D56,'Captacao ANO A ANO'!A:P,7,FALSE)</f>
        <v>2017</v>
      </c>
      <c r="I56" s="23">
        <v>42954</v>
      </c>
      <c r="J56" s="57" t="s">
        <v>3302</v>
      </c>
      <c r="K56" s="57" t="s">
        <v>3303</v>
      </c>
      <c r="L56" s="26" t="s">
        <v>3249</v>
      </c>
      <c r="M56" s="58" t="s">
        <v>999</v>
      </c>
      <c r="N56" s="58" t="s">
        <v>3298</v>
      </c>
      <c r="O56" s="344"/>
      <c r="P56" s="330">
        <v>4702.8999999999996</v>
      </c>
      <c r="Q56" s="335"/>
      <c r="R56" s="336"/>
      <c r="S56" s="59" t="s">
        <v>3173</v>
      </c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322"/>
      <c r="AP56" s="322"/>
    </row>
    <row r="57" spans="1:42" ht="26.25" customHeight="1" x14ac:dyDescent="0.2">
      <c r="A57" s="54"/>
      <c r="B57" s="60" t="s">
        <v>748</v>
      </c>
      <c r="C57" s="55" t="s">
        <v>3304</v>
      </c>
      <c r="D57" s="67">
        <v>20170021</v>
      </c>
      <c r="E57" s="55" t="e">
        <f t="shared" si="6"/>
        <v>#REF!</v>
      </c>
      <c r="F57" s="21">
        <f>VLOOKUP(D57,'Captacao ANO A ANO'!A:E,5,FALSE)</f>
        <v>199385.1</v>
      </c>
      <c r="G57" s="22">
        <f t="shared" si="7"/>
        <v>0</v>
      </c>
      <c r="H57" s="23">
        <f>VLOOKUP(D57,'Captacao ANO A ANO'!A:P,7,FALSE)</f>
        <v>2017</v>
      </c>
      <c r="I57" s="23">
        <v>42790</v>
      </c>
      <c r="J57" s="57" t="s">
        <v>383</v>
      </c>
      <c r="K57" s="57" t="s">
        <v>3305</v>
      </c>
      <c r="L57" s="26" t="s">
        <v>3306</v>
      </c>
      <c r="M57" s="58" t="s">
        <v>3307</v>
      </c>
      <c r="N57" s="58" t="s">
        <v>3308</v>
      </c>
      <c r="O57" s="72">
        <v>199385.1</v>
      </c>
      <c r="P57" s="330">
        <v>199385.1</v>
      </c>
      <c r="Q57" s="351">
        <f t="shared" ref="Q57:Q61" si="9">P57</f>
        <v>199385.1</v>
      </c>
      <c r="R57" s="352">
        <f t="shared" ref="R57:R62" si="10">O57-Q57</f>
        <v>0</v>
      </c>
      <c r="S57" s="59" t="s">
        <v>3173</v>
      </c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322"/>
      <c r="AP57" s="322"/>
    </row>
    <row r="58" spans="1:42" ht="26.25" customHeight="1" x14ac:dyDescent="0.2">
      <c r="A58" s="54"/>
      <c r="B58" s="60" t="s">
        <v>1065</v>
      </c>
      <c r="C58" s="55" t="s">
        <v>3309</v>
      </c>
      <c r="D58" s="67">
        <v>20170250</v>
      </c>
      <c r="E58" s="55" t="e">
        <f t="shared" si="6"/>
        <v>#REF!</v>
      </c>
      <c r="F58" s="21">
        <f>VLOOKUP(D58,'Captacao ANO A ANO'!A:E,5,FALSE)</f>
        <v>168792.73</v>
      </c>
      <c r="G58" s="22">
        <f t="shared" si="7"/>
        <v>0</v>
      </c>
      <c r="H58" s="23">
        <f>VLOOKUP(D58,'Captacao ANO A ANO'!A:P,7,FALSE)</f>
        <v>2017</v>
      </c>
      <c r="I58" s="23">
        <v>43031</v>
      </c>
      <c r="J58" s="57" t="s">
        <v>379</v>
      </c>
      <c r="K58" s="57" t="s">
        <v>3310</v>
      </c>
      <c r="L58" s="26" t="s">
        <v>3306</v>
      </c>
      <c r="M58" s="58" t="s">
        <v>3307</v>
      </c>
      <c r="N58" s="58" t="s">
        <v>3311</v>
      </c>
      <c r="O58" s="72">
        <v>168792.73</v>
      </c>
      <c r="P58" s="330">
        <v>168792.73</v>
      </c>
      <c r="Q58" s="351">
        <f t="shared" si="9"/>
        <v>168792.73</v>
      </c>
      <c r="R58" s="352">
        <f t="shared" si="10"/>
        <v>0</v>
      </c>
      <c r="S58" s="59" t="s">
        <v>3173</v>
      </c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322"/>
      <c r="AP58" s="322"/>
    </row>
    <row r="59" spans="1:42" ht="26.25" customHeight="1" x14ac:dyDescent="0.2">
      <c r="A59" s="54"/>
      <c r="B59" s="60" t="s">
        <v>845</v>
      </c>
      <c r="C59" s="55" t="s">
        <v>3312</v>
      </c>
      <c r="D59" s="67">
        <v>20170053</v>
      </c>
      <c r="E59" s="55" t="e">
        <f t="shared" si="6"/>
        <v>#REF!</v>
      </c>
      <c r="F59" s="21">
        <f>VLOOKUP(D59,'Captacao ANO A ANO'!A:E,5,FALSE)</f>
        <v>199598.49</v>
      </c>
      <c r="G59" s="22">
        <f t="shared" si="7"/>
        <v>0</v>
      </c>
      <c r="H59" s="23">
        <f>VLOOKUP(D59,'Captacao ANO A ANO'!A:P,7,FALSE)</f>
        <v>2017</v>
      </c>
      <c r="I59" s="23">
        <v>42837</v>
      </c>
      <c r="J59" s="57" t="s">
        <v>3313</v>
      </c>
      <c r="K59" s="57" t="s">
        <v>3314</v>
      </c>
      <c r="L59" s="26" t="s">
        <v>3232</v>
      </c>
      <c r="M59" s="58" t="s">
        <v>3315</v>
      </c>
      <c r="N59" s="58" t="s">
        <v>846</v>
      </c>
      <c r="O59" s="72">
        <v>199598.49</v>
      </c>
      <c r="P59" s="330">
        <v>199598.49</v>
      </c>
      <c r="Q59" s="351">
        <f t="shared" si="9"/>
        <v>199598.49</v>
      </c>
      <c r="R59" s="352">
        <f t="shared" si="10"/>
        <v>0</v>
      </c>
      <c r="S59" s="19" t="s">
        <v>3173</v>
      </c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322"/>
      <c r="AP59" s="322"/>
    </row>
    <row r="60" spans="1:42" ht="26.25" customHeight="1" x14ac:dyDescent="0.2">
      <c r="A60" s="54"/>
      <c r="B60" s="60" t="s">
        <v>730</v>
      </c>
      <c r="C60" s="55" t="s">
        <v>3316</v>
      </c>
      <c r="D60" s="67">
        <v>20170003</v>
      </c>
      <c r="E60" s="55" t="e">
        <f t="shared" si="6"/>
        <v>#REF!</v>
      </c>
      <c r="F60" s="21">
        <f>VLOOKUP(D60,'Captacao ANO A ANO'!A:E,5,FALSE)</f>
        <v>72000</v>
      </c>
      <c r="G60" s="22">
        <f t="shared" si="7"/>
        <v>0</v>
      </c>
      <c r="H60" s="23">
        <f>VLOOKUP(D60,'Captacao ANO A ANO'!A:P,7,FALSE)</f>
        <v>2017</v>
      </c>
      <c r="I60" s="23">
        <v>42775</v>
      </c>
      <c r="J60" s="57" t="s">
        <v>3317</v>
      </c>
      <c r="K60" s="60" t="s">
        <v>3318</v>
      </c>
      <c r="L60" s="26" t="s">
        <v>3274</v>
      </c>
      <c r="M60" s="58" t="s">
        <v>3319</v>
      </c>
      <c r="N60" s="58" t="s">
        <v>731</v>
      </c>
      <c r="O60" s="72">
        <v>181225.1</v>
      </c>
      <c r="P60" s="73">
        <v>72000</v>
      </c>
      <c r="Q60" s="74">
        <f t="shared" si="9"/>
        <v>72000</v>
      </c>
      <c r="R60" s="75">
        <f t="shared" si="10"/>
        <v>109225.1</v>
      </c>
      <c r="S60" s="59" t="s">
        <v>3173</v>
      </c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322"/>
      <c r="AP60" s="322"/>
    </row>
    <row r="61" spans="1:42" ht="26.25" customHeight="1" x14ac:dyDescent="0.2">
      <c r="A61" s="54"/>
      <c r="B61" s="60" t="s">
        <v>1007</v>
      </c>
      <c r="C61" s="55" t="s">
        <v>3320</v>
      </c>
      <c r="D61" s="67">
        <v>20170212</v>
      </c>
      <c r="E61" s="55" t="e">
        <f t="shared" si="6"/>
        <v>#REF!</v>
      </c>
      <c r="F61" s="21">
        <f>VLOOKUP(D61,'Captacao ANO A ANO'!A:E,5,FALSE)</f>
        <v>197632.44</v>
      </c>
      <c r="G61" s="22">
        <f t="shared" si="7"/>
        <v>0</v>
      </c>
      <c r="H61" s="23">
        <f>VLOOKUP(D61,'Captacao ANO A ANO'!A:P,7,FALSE)</f>
        <v>2017</v>
      </c>
      <c r="I61" s="23">
        <v>42954</v>
      </c>
      <c r="J61" s="57" t="s">
        <v>3321</v>
      </c>
      <c r="K61" s="60" t="s">
        <v>3322</v>
      </c>
      <c r="L61" s="26" t="s">
        <v>3306</v>
      </c>
      <c r="M61" s="58" t="s">
        <v>3323</v>
      </c>
      <c r="N61" s="58" t="s">
        <v>1008</v>
      </c>
      <c r="O61" s="76">
        <v>197632.44</v>
      </c>
      <c r="P61" s="73">
        <v>197632.44</v>
      </c>
      <c r="Q61" s="77">
        <f t="shared" si="9"/>
        <v>197632.44</v>
      </c>
      <c r="R61" s="75">
        <f t="shared" si="10"/>
        <v>0</v>
      </c>
      <c r="S61" s="59" t="s">
        <v>3173</v>
      </c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322"/>
      <c r="AP61" s="322"/>
    </row>
    <row r="62" spans="1:42" ht="26.25" customHeight="1" x14ac:dyDescent="0.2">
      <c r="A62" s="54"/>
      <c r="B62" s="60" t="s">
        <v>1001</v>
      </c>
      <c r="C62" s="55" t="s">
        <v>3324</v>
      </c>
      <c r="D62" s="67">
        <v>20170222</v>
      </c>
      <c r="E62" s="55" t="e">
        <f t="shared" si="6"/>
        <v>#REF!</v>
      </c>
      <c r="F62" s="21">
        <f>VLOOKUP(D62,'Captacao ANO A ANO'!A:E,5,FALSE)</f>
        <v>125909.61</v>
      </c>
      <c r="G62" s="22">
        <f t="shared" si="7"/>
        <v>0</v>
      </c>
      <c r="H62" s="23">
        <f>VLOOKUP(D62,'Captacao ANO A ANO'!A:P,7,FALSE)</f>
        <v>2017</v>
      </c>
      <c r="I62" s="23">
        <v>42934</v>
      </c>
      <c r="J62" s="57" t="s">
        <v>379</v>
      </c>
      <c r="K62" s="60" t="s">
        <v>3325</v>
      </c>
      <c r="L62" s="26" t="s">
        <v>3306</v>
      </c>
      <c r="M62" s="58" t="s">
        <v>3326</v>
      </c>
      <c r="N62" s="58" t="s">
        <v>1002</v>
      </c>
      <c r="O62" s="71">
        <v>186309.61</v>
      </c>
      <c r="P62" s="73">
        <v>125909.61</v>
      </c>
      <c r="Q62" s="29">
        <f>P62+P63</f>
        <v>186309.61</v>
      </c>
      <c r="R62" s="53">
        <f t="shared" si="10"/>
        <v>0</v>
      </c>
      <c r="S62" s="59" t="s">
        <v>3173</v>
      </c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322"/>
      <c r="AP62" s="322"/>
    </row>
    <row r="63" spans="1:42" ht="26.25" customHeight="1" x14ac:dyDescent="0.2">
      <c r="A63" s="54"/>
      <c r="B63" s="60" t="s">
        <v>1001</v>
      </c>
      <c r="C63" s="55" t="s">
        <v>3327</v>
      </c>
      <c r="D63" s="67">
        <v>20170223</v>
      </c>
      <c r="E63" s="55" t="e">
        <f t="shared" si="6"/>
        <v>#REF!</v>
      </c>
      <c r="F63" s="21">
        <f>VLOOKUP(D63,'Captacao ANO A ANO'!A:E,5,FALSE)</f>
        <v>60400</v>
      </c>
      <c r="G63" s="22">
        <f t="shared" si="7"/>
        <v>0</v>
      </c>
      <c r="H63" s="23">
        <f>VLOOKUP(D63,'Captacao ANO A ANO'!A:P,7,FALSE)</f>
        <v>2017</v>
      </c>
      <c r="I63" s="23">
        <v>42934</v>
      </c>
      <c r="J63" s="57" t="s">
        <v>3328</v>
      </c>
      <c r="K63" s="60" t="s">
        <v>3329</v>
      </c>
      <c r="L63" s="26" t="s">
        <v>3306</v>
      </c>
      <c r="M63" s="58" t="s">
        <v>3326</v>
      </c>
      <c r="N63" s="58" t="s">
        <v>1002</v>
      </c>
      <c r="O63" s="344"/>
      <c r="P63" s="73">
        <v>60400</v>
      </c>
      <c r="Q63" s="335"/>
      <c r="R63" s="336"/>
      <c r="S63" s="59" t="s">
        <v>3173</v>
      </c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322"/>
      <c r="AP63" s="322"/>
    </row>
    <row r="64" spans="1:42" ht="26.25" customHeight="1" x14ac:dyDescent="0.2">
      <c r="A64" s="54"/>
      <c r="B64" s="60" t="s">
        <v>861</v>
      </c>
      <c r="C64" s="55" t="s">
        <v>3330</v>
      </c>
      <c r="D64" s="67">
        <v>20170119</v>
      </c>
      <c r="E64" s="55" t="e">
        <f t="shared" si="6"/>
        <v>#REF!</v>
      </c>
      <c r="F64" s="21">
        <f>VLOOKUP(D64,'Captacao ANO A ANO'!A:E,5,FALSE)</f>
        <v>136160</v>
      </c>
      <c r="G64" s="22">
        <f t="shared" si="7"/>
        <v>0</v>
      </c>
      <c r="H64" s="23">
        <f>VLOOKUP(D64,'Captacao ANO A ANO'!A:P,7,FALSE)</f>
        <v>2017</v>
      </c>
      <c r="I64" s="23">
        <v>42852</v>
      </c>
      <c r="J64" s="57" t="s">
        <v>3321</v>
      </c>
      <c r="K64" s="60" t="s">
        <v>3322</v>
      </c>
      <c r="L64" s="26" t="s">
        <v>3306</v>
      </c>
      <c r="M64" s="58" t="s">
        <v>3331</v>
      </c>
      <c r="N64" s="58" t="s">
        <v>862</v>
      </c>
      <c r="O64" s="76">
        <v>194660</v>
      </c>
      <c r="P64" s="73">
        <v>136160</v>
      </c>
      <c r="Q64" s="77">
        <f>P64</f>
        <v>136160</v>
      </c>
      <c r="R64" s="78">
        <f t="shared" ref="R64:R65" si="11">O64-Q64</f>
        <v>58500</v>
      </c>
      <c r="S64" s="59" t="s">
        <v>3173</v>
      </c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322"/>
      <c r="AP64" s="322"/>
    </row>
    <row r="65" spans="1:42" ht="12.75" customHeight="1" x14ac:dyDescent="0.2">
      <c r="A65" s="54"/>
      <c r="B65" s="60" t="s">
        <v>939</v>
      </c>
      <c r="C65" s="55" t="s">
        <v>3332</v>
      </c>
      <c r="D65" s="67">
        <v>20170154</v>
      </c>
      <c r="E65" s="55" t="e">
        <f t="shared" si="6"/>
        <v>#REF!</v>
      </c>
      <c r="F65" s="21">
        <f>VLOOKUP(D65,'Captacao ANO A ANO'!A:E,5,FALSE)</f>
        <v>18000</v>
      </c>
      <c r="G65" s="22">
        <f t="shared" si="7"/>
        <v>0</v>
      </c>
      <c r="H65" s="23">
        <f>VLOOKUP(D65,'Captacao ANO A ANO'!A:P,7,FALSE)</f>
        <v>2017</v>
      </c>
      <c r="I65" s="23">
        <v>42954</v>
      </c>
      <c r="J65" s="57" t="s">
        <v>3333</v>
      </c>
      <c r="K65" s="60" t="s">
        <v>3334</v>
      </c>
      <c r="L65" s="26" t="s">
        <v>3232</v>
      </c>
      <c r="M65" s="58" t="s">
        <v>3335</v>
      </c>
      <c r="N65" s="58" t="s">
        <v>940</v>
      </c>
      <c r="O65" s="71">
        <v>181575</v>
      </c>
      <c r="P65" s="73">
        <v>18000</v>
      </c>
      <c r="Q65" s="29">
        <f>SUM(P65:P112)</f>
        <v>181575.00999999998</v>
      </c>
      <c r="R65" s="53">
        <f t="shared" si="11"/>
        <v>-9.9999999802093953E-3</v>
      </c>
      <c r="S65" s="59" t="s">
        <v>3173</v>
      </c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322"/>
      <c r="AP65" s="322"/>
    </row>
    <row r="66" spans="1:42" ht="26.25" customHeight="1" x14ac:dyDescent="0.2">
      <c r="A66" s="54"/>
      <c r="B66" s="60" t="s">
        <v>939</v>
      </c>
      <c r="C66" s="55" t="s">
        <v>3336</v>
      </c>
      <c r="D66" s="67">
        <v>20170155</v>
      </c>
      <c r="E66" s="55" t="e">
        <f t="shared" si="6"/>
        <v>#REF!</v>
      </c>
      <c r="F66" s="21">
        <f>VLOOKUP(D66,'Captacao ANO A ANO'!A:E,5,FALSE)</f>
        <v>4048.33</v>
      </c>
      <c r="G66" s="22">
        <f t="shared" si="7"/>
        <v>0</v>
      </c>
      <c r="H66" s="23">
        <f>VLOOKUP(D66,'Captacao ANO A ANO'!A:P,7,FALSE)</f>
        <v>2017</v>
      </c>
      <c r="I66" s="23">
        <v>42954</v>
      </c>
      <c r="J66" s="57" t="s">
        <v>937</v>
      </c>
      <c r="K66" s="60" t="s">
        <v>1648</v>
      </c>
      <c r="L66" s="26" t="s">
        <v>3232</v>
      </c>
      <c r="M66" s="58" t="s">
        <v>3335</v>
      </c>
      <c r="N66" s="58" t="s">
        <v>940</v>
      </c>
      <c r="O66" s="341"/>
      <c r="P66" s="73">
        <v>4048.33</v>
      </c>
      <c r="Q66" s="308"/>
      <c r="R66" s="331"/>
      <c r="S66" s="59" t="s">
        <v>3173</v>
      </c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322"/>
      <c r="AP66" s="322"/>
    </row>
    <row r="67" spans="1:42" ht="26.25" customHeight="1" x14ac:dyDescent="0.2">
      <c r="A67" s="54"/>
      <c r="B67" s="60" t="s">
        <v>939</v>
      </c>
      <c r="C67" s="55" t="s">
        <v>3337</v>
      </c>
      <c r="D67" s="67">
        <v>20170156</v>
      </c>
      <c r="E67" s="55" t="e">
        <f t="shared" si="6"/>
        <v>#REF!</v>
      </c>
      <c r="F67" s="21">
        <f>VLOOKUP(D67,'Captacao ANO A ANO'!A:E,5,FALSE)</f>
        <v>4305.1899999999996</v>
      </c>
      <c r="G67" s="22">
        <f t="shared" si="7"/>
        <v>0</v>
      </c>
      <c r="H67" s="23">
        <f>VLOOKUP(D67,'Captacao ANO A ANO'!A:P,7,FALSE)</f>
        <v>2017</v>
      </c>
      <c r="I67" s="23">
        <v>42927</v>
      </c>
      <c r="J67" s="57" t="s">
        <v>937</v>
      </c>
      <c r="K67" s="60" t="s">
        <v>2072</v>
      </c>
      <c r="L67" s="26" t="s">
        <v>3171</v>
      </c>
      <c r="M67" s="58" t="s">
        <v>3335</v>
      </c>
      <c r="N67" s="58" t="s">
        <v>940</v>
      </c>
      <c r="O67" s="341"/>
      <c r="P67" s="73">
        <v>4305.1899999999996</v>
      </c>
      <c r="Q67" s="308"/>
      <c r="R67" s="331"/>
      <c r="S67" s="59" t="s">
        <v>3173</v>
      </c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322"/>
      <c r="AP67" s="322"/>
    </row>
    <row r="68" spans="1:42" ht="26.25" customHeight="1" x14ac:dyDescent="0.2">
      <c r="A68" s="54"/>
      <c r="B68" s="60" t="s">
        <v>939</v>
      </c>
      <c r="C68" s="55" t="s">
        <v>3338</v>
      </c>
      <c r="D68" s="67">
        <v>20170157</v>
      </c>
      <c r="E68" s="55" t="e">
        <f t="shared" si="6"/>
        <v>#REF!</v>
      </c>
      <c r="F68" s="21">
        <f>VLOOKUP(D68,'Captacao ANO A ANO'!A:E,5,FALSE)</f>
        <v>4734.79</v>
      </c>
      <c r="G68" s="22">
        <f t="shared" si="7"/>
        <v>0</v>
      </c>
      <c r="H68" s="23">
        <f>VLOOKUP(D68,'Captacao ANO A ANO'!A:P,7,FALSE)</f>
        <v>2017</v>
      </c>
      <c r="I68" s="23">
        <v>42927</v>
      </c>
      <c r="J68" s="57" t="s">
        <v>937</v>
      </c>
      <c r="K68" s="60" t="s">
        <v>1652</v>
      </c>
      <c r="L68" s="26" t="s">
        <v>3232</v>
      </c>
      <c r="M68" s="58" t="s">
        <v>3335</v>
      </c>
      <c r="N68" s="58" t="s">
        <v>940</v>
      </c>
      <c r="O68" s="341"/>
      <c r="P68" s="73">
        <v>4734.79</v>
      </c>
      <c r="Q68" s="308"/>
      <c r="R68" s="331"/>
      <c r="S68" s="59" t="s">
        <v>3173</v>
      </c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322"/>
      <c r="AP68" s="322"/>
    </row>
    <row r="69" spans="1:42" ht="26.25" customHeight="1" x14ac:dyDescent="0.2">
      <c r="A69" s="54"/>
      <c r="B69" s="60" t="s">
        <v>939</v>
      </c>
      <c r="C69" s="55" t="s">
        <v>3339</v>
      </c>
      <c r="D69" s="67">
        <v>20170158</v>
      </c>
      <c r="E69" s="55" t="e">
        <f t="shared" si="6"/>
        <v>#REF!</v>
      </c>
      <c r="F69" s="21">
        <f>VLOOKUP(D69,'Captacao ANO A ANO'!A:E,5,FALSE)</f>
        <v>3886.62</v>
      </c>
      <c r="G69" s="22">
        <f t="shared" si="7"/>
        <v>0</v>
      </c>
      <c r="H69" s="23">
        <f>VLOOKUP(D69,'Captacao ANO A ANO'!A:P,7,FALSE)</f>
        <v>2017</v>
      </c>
      <c r="I69" s="23">
        <v>42927</v>
      </c>
      <c r="J69" s="57" t="s">
        <v>937</v>
      </c>
      <c r="K69" s="60" t="s">
        <v>2073</v>
      </c>
      <c r="L69" s="26" t="s">
        <v>3232</v>
      </c>
      <c r="M69" s="58" t="s">
        <v>3335</v>
      </c>
      <c r="N69" s="58" t="s">
        <v>940</v>
      </c>
      <c r="O69" s="341"/>
      <c r="P69" s="73">
        <v>3886.62</v>
      </c>
      <c r="Q69" s="308"/>
      <c r="R69" s="331"/>
      <c r="S69" s="59" t="s">
        <v>3173</v>
      </c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322"/>
      <c r="AP69" s="322"/>
    </row>
    <row r="70" spans="1:42" ht="26.25" customHeight="1" x14ac:dyDescent="0.2">
      <c r="A70" s="54"/>
      <c r="B70" s="60" t="s">
        <v>939</v>
      </c>
      <c r="C70" s="55" t="s">
        <v>3340</v>
      </c>
      <c r="D70" s="67">
        <v>20170159</v>
      </c>
      <c r="E70" s="55" t="e">
        <f t="shared" si="6"/>
        <v>#REF!</v>
      </c>
      <c r="F70" s="21">
        <f>VLOOKUP(D70,'Captacao ANO A ANO'!A:E,5,FALSE)</f>
        <v>4317.41</v>
      </c>
      <c r="G70" s="22">
        <f t="shared" si="7"/>
        <v>0</v>
      </c>
      <c r="H70" s="23">
        <f>VLOOKUP(D70,'Captacao ANO A ANO'!A:P,7,FALSE)</f>
        <v>2017</v>
      </c>
      <c r="I70" s="23">
        <v>42927</v>
      </c>
      <c r="J70" s="57" t="s">
        <v>937</v>
      </c>
      <c r="K70" s="60" t="s">
        <v>2074</v>
      </c>
      <c r="L70" s="26" t="s">
        <v>3232</v>
      </c>
      <c r="M70" s="58" t="s">
        <v>3335</v>
      </c>
      <c r="N70" s="58" t="s">
        <v>940</v>
      </c>
      <c r="O70" s="341"/>
      <c r="P70" s="73">
        <v>4317.41</v>
      </c>
      <c r="Q70" s="308"/>
      <c r="R70" s="331"/>
      <c r="S70" s="59" t="s">
        <v>3173</v>
      </c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322"/>
      <c r="AP70" s="322"/>
    </row>
    <row r="71" spans="1:42" ht="26.25" customHeight="1" x14ac:dyDescent="0.2">
      <c r="A71" s="54"/>
      <c r="B71" s="60" t="s">
        <v>939</v>
      </c>
      <c r="C71" s="55" t="s">
        <v>3341</v>
      </c>
      <c r="D71" s="67">
        <v>20170160</v>
      </c>
      <c r="E71" s="55" t="e">
        <f t="shared" si="6"/>
        <v>#REF!</v>
      </c>
      <c r="F71" s="21">
        <f>VLOOKUP(D71,'Captacao ANO A ANO'!A:E,5,FALSE)</f>
        <v>5201.97</v>
      </c>
      <c r="G71" s="22">
        <f t="shared" si="7"/>
        <v>0</v>
      </c>
      <c r="H71" s="23">
        <f>VLOOKUP(D71,'Captacao ANO A ANO'!A:P,7,FALSE)</f>
        <v>2017</v>
      </c>
      <c r="I71" s="23">
        <v>42927</v>
      </c>
      <c r="J71" s="57" t="s">
        <v>937</v>
      </c>
      <c r="K71" s="60" t="s">
        <v>1653</v>
      </c>
      <c r="L71" s="26" t="s">
        <v>3232</v>
      </c>
      <c r="M71" s="58" t="s">
        <v>3335</v>
      </c>
      <c r="N71" s="58" t="s">
        <v>940</v>
      </c>
      <c r="O71" s="341"/>
      <c r="P71" s="73">
        <v>5201.97</v>
      </c>
      <c r="Q71" s="308"/>
      <c r="R71" s="331"/>
      <c r="S71" s="59" t="s">
        <v>3173</v>
      </c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322"/>
      <c r="AP71" s="322"/>
    </row>
    <row r="72" spans="1:42" ht="26.25" customHeight="1" x14ac:dyDescent="0.2">
      <c r="A72" s="54"/>
      <c r="B72" s="60" t="s">
        <v>939</v>
      </c>
      <c r="C72" s="55" t="s">
        <v>3342</v>
      </c>
      <c r="D72" s="67">
        <v>20170161</v>
      </c>
      <c r="E72" s="55" t="e">
        <f t="shared" si="6"/>
        <v>#REF!</v>
      </c>
      <c r="F72" s="21">
        <f>VLOOKUP(D72,'Captacao ANO A ANO'!A:E,5,FALSE)</f>
        <v>3868.74</v>
      </c>
      <c r="G72" s="22">
        <f t="shared" si="7"/>
        <v>0</v>
      </c>
      <c r="H72" s="23">
        <f>VLOOKUP(D72,'Captacao ANO A ANO'!A:P,7,FALSE)</f>
        <v>2017</v>
      </c>
      <c r="I72" s="23">
        <v>42927</v>
      </c>
      <c r="J72" s="57" t="s">
        <v>937</v>
      </c>
      <c r="K72" s="60" t="s">
        <v>1654</v>
      </c>
      <c r="L72" s="26" t="s">
        <v>3232</v>
      </c>
      <c r="M72" s="58" t="s">
        <v>3335</v>
      </c>
      <c r="N72" s="58" t="s">
        <v>940</v>
      </c>
      <c r="O72" s="341"/>
      <c r="P72" s="73">
        <v>3868.74</v>
      </c>
      <c r="Q72" s="308"/>
      <c r="R72" s="331"/>
      <c r="S72" s="59" t="s">
        <v>3173</v>
      </c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322"/>
      <c r="AP72" s="322"/>
    </row>
    <row r="73" spans="1:42" ht="26.25" customHeight="1" x14ac:dyDescent="0.2">
      <c r="A73" s="54"/>
      <c r="B73" s="60" t="s">
        <v>939</v>
      </c>
      <c r="C73" s="55" t="s">
        <v>3343</v>
      </c>
      <c r="D73" s="67">
        <v>20170162</v>
      </c>
      <c r="E73" s="55" t="e">
        <f t="shared" si="6"/>
        <v>#REF!</v>
      </c>
      <c r="F73" s="21">
        <f>VLOOKUP(D73,'Captacao ANO A ANO'!A:E,5,FALSE)</f>
        <v>4270.4399999999996</v>
      </c>
      <c r="G73" s="22">
        <f t="shared" si="7"/>
        <v>0</v>
      </c>
      <c r="H73" s="23">
        <f>VLOOKUP(D73,'Captacao ANO A ANO'!A:P,7,FALSE)</f>
        <v>2017</v>
      </c>
      <c r="I73" s="23">
        <v>42927</v>
      </c>
      <c r="J73" s="57" t="s">
        <v>937</v>
      </c>
      <c r="K73" s="60" t="s">
        <v>2075</v>
      </c>
      <c r="L73" s="26" t="s">
        <v>3232</v>
      </c>
      <c r="M73" s="58" t="s">
        <v>3335</v>
      </c>
      <c r="N73" s="58" t="s">
        <v>940</v>
      </c>
      <c r="O73" s="341"/>
      <c r="P73" s="73">
        <v>4270.4399999999996</v>
      </c>
      <c r="Q73" s="308"/>
      <c r="R73" s="331"/>
      <c r="S73" s="59" t="s">
        <v>3173</v>
      </c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322"/>
      <c r="AP73" s="322"/>
    </row>
    <row r="74" spans="1:42" ht="26.25" customHeight="1" x14ac:dyDescent="0.2">
      <c r="A74" s="54"/>
      <c r="B74" s="60" t="s">
        <v>939</v>
      </c>
      <c r="C74" s="55" t="s">
        <v>3344</v>
      </c>
      <c r="D74" s="67">
        <v>20170163</v>
      </c>
      <c r="E74" s="55" t="e">
        <f t="shared" si="6"/>
        <v>#REF!</v>
      </c>
      <c r="F74" s="21">
        <f>VLOOKUP(D74,'Captacao ANO A ANO'!A:E,5,FALSE)</f>
        <v>3257.14</v>
      </c>
      <c r="G74" s="22">
        <f t="shared" si="7"/>
        <v>0</v>
      </c>
      <c r="H74" s="23">
        <f>VLOOKUP(D74,'Captacao ANO A ANO'!A:P,7,FALSE)</f>
        <v>2017</v>
      </c>
      <c r="I74" s="23">
        <v>42927</v>
      </c>
      <c r="J74" s="57" t="s">
        <v>937</v>
      </c>
      <c r="K74" s="60" t="s">
        <v>1808</v>
      </c>
      <c r="L74" s="26" t="s">
        <v>3232</v>
      </c>
      <c r="M74" s="58" t="s">
        <v>3335</v>
      </c>
      <c r="N74" s="58" t="s">
        <v>940</v>
      </c>
      <c r="O74" s="341"/>
      <c r="P74" s="73">
        <v>3257.14</v>
      </c>
      <c r="Q74" s="308"/>
      <c r="R74" s="331"/>
      <c r="S74" s="59" t="s">
        <v>3173</v>
      </c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322"/>
      <c r="AP74" s="322"/>
    </row>
    <row r="75" spans="1:42" ht="26.25" customHeight="1" x14ac:dyDescent="0.2">
      <c r="A75" s="54"/>
      <c r="B75" s="60" t="s">
        <v>939</v>
      </c>
      <c r="C75" s="55" t="s">
        <v>3345</v>
      </c>
      <c r="D75" s="67">
        <v>20170164</v>
      </c>
      <c r="E75" s="55" t="e">
        <f t="shared" si="6"/>
        <v>#REF!</v>
      </c>
      <c r="F75" s="21">
        <f>VLOOKUP(D75,'Captacao ANO A ANO'!A:E,5,FALSE)</f>
        <v>3413.5</v>
      </c>
      <c r="G75" s="22">
        <f t="shared" si="7"/>
        <v>0</v>
      </c>
      <c r="H75" s="23">
        <f>VLOOKUP(D75,'Captacao ANO A ANO'!A:P,7,FALSE)</f>
        <v>2017</v>
      </c>
      <c r="I75" s="23">
        <v>42927</v>
      </c>
      <c r="J75" s="57" t="s">
        <v>937</v>
      </c>
      <c r="K75" s="60" t="s">
        <v>1807</v>
      </c>
      <c r="L75" s="26" t="s">
        <v>3232</v>
      </c>
      <c r="M75" s="58" t="s">
        <v>3335</v>
      </c>
      <c r="N75" s="58" t="s">
        <v>940</v>
      </c>
      <c r="O75" s="341"/>
      <c r="P75" s="73">
        <v>3413.5</v>
      </c>
      <c r="Q75" s="308"/>
      <c r="R75" s="331"/>
      <c r="S75" s="59" t="s">
        <v>3173</v>
      </c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322"/>
      <c r="AP75" s="322"/>
    </row>
    <row r="76" spans="1:42" ht="26.25" customHeight="1" x14ac:dyDescent="0.2">
      <c r="A76" s="54"/>
      <c r="B76" s="60" t="s">
        <v>939</v>
      </c>
      <c r="C76" s="55" t="s">
        <v>3346</v>
      </c>
      <c r="D76" s="67">
        <v>20170165</v>
      </c>
      <c r="E76" s="55" t="e">
        <f t="shared" si="6"/>
        <v>#REF!</v>
      </c>
      <c r="F76" s="21">
        <f>VLOOKUP(D76,'Captacao ANO A ANO'!A:E,5,FALSE)</f>
        <v>5088.3900000000003</v>
      </c>
      <c r="G76" s="22">
        <f t="shared" si="7"/>
        <v>0</v>
      </c>
      <c r="H76" s="23">
        <f>VLOOKUP(D76,'Captacao ANO A ANO'!A:P,7,FALSE)</f>
        <v>2017</v>
      </c>
      <c r="I76" s="23">
        <v>42927</v>
      </c>
      <c r="J76" s="57" t="s">
        <v>937</v>
      </c>
      <c r="K76" s="60" t="s">
        <v>1809</v>
      </c>
      <c r="L76" s="26" t="s">
        <v>3232</v>
      </c>
      <c r="M76" s="58" t="s">
        <v>3335</v>
      </c>
      <c r="N76" s="58" t="s">
        <v>940</v>
      </c>
      <c r="O76" s="341"/>
      <c r="P76" s="73">
        <v>5088.3900000000003</v>
      </c>
      <c r="Q76" s="308"/>
      <c r="R76" s="331"/>
      <c r="S76" s="59" t="s">
        <v>3173</v>
      </c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322"/>
      <c r="AP76" s="322"/>
    </row>
    <row r="77" spans="1:42" ht="26.25" customHeight="1" x14ac:dyDescent="0.2">
      <c r="A77" s="54"/>
      <c r="B77" s="60" t="s">
        <v>939</v>
      </c>
      <c r="C77" s="55" t="s">
        <v>3347</v>
      </c>
      <c r="D77" s="67">
        <v>20170166</v>
      </c>
      <c r="E77" s="55" t="e">
        <f t="shared" si="6"/>
        <v>#REF!</v>
      </c>
      <c r="F77" s="21">
        <f>VLOOKUP(D77,'Captacao ANO A ANO'!A:E,5,FALSE)</f>
        <v>2914.42</v>
      </c>
      <c r="G77" s="22">
        <f t="shared" si="7"/>
        <v>0</v>
      </c>
      <c r="H77" s="23">
        <f>VLOOKUP(D77,'Captacao ANO A ANO'!A:P,7,FALSE)</f>
        <v>2017</v>
      </c>
      <c r="I77" s="23">
        <v>42927</v>
      </c>
      <c r="J77" s="57" t="s">
        <v>937</v>
      </c>
      <c r="K77" s="60" t="s">
        <v>1655</v>
      </c>
      <c r="L77" s="26" t="s">
        <v>3232</v>
      </c>
      <c r="M77" s="58" t="s">
        <v>3335</v>
      </c>
      <c r="N77" s="58" t="s">
        <v>940</v>
      </c>
      <c r="O77" s="341"/>
      <c r="P77" s="73">
        <v>2914.42</v>
      </c>
      <c r="Q77" s="308"/>
      <c r="R77" s="331"/>
      <c r="S77" s="59" t="s">
        <v>3173</v>
      </c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322"/>
      <c r="AP77" s="322"/>
    </row>
    <row r="78" spans="1:42" ht="26.25" customHeight="1" x14ac:dyDescent="0.2">
      <c r="A78" s="54"/>
      <c r="B78" s="60" t="s">
        <v>939</v>
      </c>
      <c r="C78" s="55" t="s">
        <v>3348</v>
      </c>
      <c r="D78" s="67">
        <v>20170167</v>
      </c>
      <c r="E78" s="55" t="e">
        <f t="shared" si="6"/>
        <v>#REF!</v>
      </c>
      <c r="F78" s="21">
        <f>VLOOKUP(D78,'Captacao ANO A ANO'!A:E,5,FALSE)</f>
        <v>2496.64</v>
      </c>
      <c r="G78" s="22">
        <f t="shared" si="7"/>
        <v>0</v>
      </c>
      <c r="H78" s="23">
        <f>VLOOKUP(D78,'Captacao ANO A ANO'!A:P,7,FALSE)</f>
        <v>2017</v>
      </c>
      <c r="I78" s="23">
        <v>42927</v>
      </c>
      <c r="J78" s="57" t="s">
        <v>937</v>
      </c>
      <c r="K78" s="60" t="s">
        <v>3349</v>
      </c>
      <c r="L78" s="26" t="s">
        <v>3232</v>
      </c>
      <c r="M78" s="58" t="s">
        <v>3335</v>
      </c>
      <c r="N78" s="58" t="s">
        <v>940</v>
      </c>
      <c r="O78" s="341"/>
      <c r="P78" s="73">
        <v>2496.64</v>
      </c>
      <c r="Q78" s="308"/>
      <c r="R78" s="331"/>
      <c r="S78" s="59" t="s">
        <v>3173</v>
      </c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322"/>
      <c r="AP78" s="322"/>
    </row>
    <row r="79" spans="1:42" ht="26.25" customHeight="1" x14ac:dyDescent="0.2">
      <c r="A79" s="54"/>
      <c r="B79" s="60" t="s">
        <v>939</v>
      </c>
      <c r="C79" s="55" t="s">
        <v>3350</v>
      </c>
      <c r="D79" s="67">
        <v>20170168</v>
      </c>
      <c r="E79" s="55" t="e">
        <f t="shared" si="6"/>
        <v>#REF!</v>
      </c>
      <c r="F79" s="21">
        <f>VLOOKUP(D79,'Captacao ANO A ANO'!A:E,5,FALSE)</f>
        <v>2848.14</v>
      </c>
      <c r="G79" s="22">
        <f t="shared" si="7"/>
        <v>0</v>
      </c>
      <c r="H79" s="23">
        <f>VLOOKUP(D79,'Captacao ANO A ANO'!A:P,7,FALSE)</f>
        <v>2017</v>
      </c>
      <c r="I79" s="23">
        <v>42927</v>
      </c>
      <c r="J79" s="57" t="s">
        <v>937</v>
      </c>
      <c r="K79" s="60" t="s">
        <v>1656</v>
      </c>
      <c r="L79" s="26" t="s">
        <v>3232</v>
      </c>
      <c r="M79" s="58" t="s">
        <v>3335</v>
      </c>
      <c r="N79" s="58" t="s">
        <v>940</v>
      </c>
      <c r="O79" s="341"/>
      <c r="P79" s="73">
        <v>2848.14</v>
      </c>
      <c r="Q79" s="308"/>
      <c r="R79" s="331"/>
      <c r="S79" s="59" t="s">
        <v>3173</v>
      </c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322"/>
      <c r="AP79" s="322"/>
    </row>
    <row r="80" spans="1:42" ht="26.25" customHeight="1" x14ac:dyDescent="0.2">
      <c r="A80" s="54"/>
      <c r="B80" s="60" t="s">
        <v>939</v>
      </c>
      <c r="C80" s="55" t="s">
        <v>3351</v>
      </c>
      <c r="D80" s="67">
        <v>20170169</v>
      </c>
      <c r="E80" s="55" t="e">
        <f t="shared" si="6"/>
        <v>#REF!</v>
      </c>
      <c r="F80" s="21">
        <f>VLOOKUP(D80,'Captacao ANO A ANO'!A:E,5,FALSE)</f>
        <v>4559.25</v>
      </c>
      <c r="G80" s="22">
        <f t="shared" si="7"/>
        <v>0</v>
      </c>
      <c r="H80" s="23">
        <f>VLOOKUP(D80,'Captacao ANO A ANO'!A:P,7,FALSE)</f>
        <v>2017</v>
      </c>
      <c r="I80" s="23">
        <v>42927</v>
      </c>
      <c r="J80" s="57" t="s">
        <v>937</v>
      </c>
      <c r="K80" s="60" t="s">
        <v>3352</v>
      </c>
      <c r="L80" s="26" t="s">
        <v>3274</v>
      </c>
      <c r="M80" s="58" t="s">
        <v>3335</v>
      </c>
      <c r="N80" s="58" t="s">
        <v>940</v>
      </c>
      <c r="O80" s="341"/>
      <c r="P80" s="73">
        <v>4559.25</v>
      </c>
      <c r="Q80" s="308"/>
      <c r="R80" s="331"/>
      <c r="S80" s="59" t="s">
        <v>3173</v>
      </c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322"/>
      <c r="AP80" s="322"/>
    </row>
    <row r="81" spans="1:42" ht="26.25" customHeight="1" x14ac:dyDescent="0.2">
      <c r="A81" s="54"/>
      <c r="B81" s="60" t="s">
        <v>939</v>
      </c>
      <c r="C81" s="55" t="s">
        <v>3353</v>
      </c>
      <c r="D81" s="67">
        <v>20170170</v>
      </c>
      <c r="E81" s="55" t="e">
        <f t="shared" si="6"/>
        <v>#REF!</v>
      </c>
      <c r="F81" s="21">
        <f>VLOOKUP(D81,'Captacao ANO A ANO'!A:E,5,FALSE)</f>
        <v>5494.98</v>
      </c>
      <c r="G81" s="22">
        <f t="shared" si="7"/>
        <v>0</v>
      </c>
      <c r="H81" s="23">
        <f>VLOOKUP(D81,'Captacao ANO A ANO'!A:P,7,FALSE)</f>
        <v>2017</v>
      </c>
      <c r="I81" s="23">
        <v>42927</v>
      </c>
      <c r="J81" s="57" t="s">
        <v>937</v>
      </c>
      <c r="K81" s="60" t="s">
        <v>2076</v>
      </c>
      <c r="L81" s="26" t="s">
        <v>3232</v>
      </c>
      <c r="M81" s="58" t="s">
        <v>3335</v>
      </c>
      <c r="N81" s="58" t="s">
        <v>940</v>
      </c>
      <c r="O81" s="341"/>
      <c r="P81" s="73">
        <v>5494.98</v>
      </c>
      <c r="Q81" s="308"/>
      <c r="R81" s="331"/>
      <c r="S81" s="59" t="s">
        <v>3173</v>
      </c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322"/>
      <c r="AP81" s="322"/>
    </row>
    <row r="82" spans="1:42" ht="26.25" customHeight="1" x14ac:dyDescent="0.2">
      <c r="A82" s="54"/>
      <c r="B82" s="60" t="s">
        <v>939</v>
      </c>
      <c r="C82" s="55" t="s">
        <v>3354</v>
      </c>
      <c r="D82" s="67">
        <v>20170171</v>
      </c>
      <c r="E82" s="55" t="e">
        <f t="shared" si="6"/>
        <v>#REF!</v>
      </c>
      <c r="F82" s="21">
        <f>VLOOKUP(D82,'Captacao ANO A ANO'!A:E,5,FALSE)</f>
        <v>5436.84</v>
      </c>
      <c r="G82" s="22">
        <f t="shared" si="7"/>
        <v>0</v>
      </c>
      <c r="H82" s="23">
        <f>VLOOKUP(D82,'Captacao ANO A ANO'!A:P,7,FALSE)</f>
        <v>2017</v>
      </c>
      <c r="I82" s="23">
        <v>42927</v>
      </c>
      <c r="J82" s="57" t="s">
        <v>937</v>
      </c>
      <c r="K82" s="60" t="s">
        <v>1657</v>
      </c>
      <c r="L82" s="26" t="s">
        <v>3232</v>
      </c>
      <c r="M82" s="58" t="s">
        <v>3335</v>
      </c>
      <c r="N82" s="58" t="s">
        <v>940</v>
      </c>
      <c r="O82" s="341"/>
      <c r="P82" s="73">
        <v>5436.84</v>
      </c>
      <c r="Q82" s="308"/>
      <c r="R82" s="331"/>
      <c r="S82" s="59" t="s">
        <v>3173</v>
      </c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322"/>
      <c r="AP82" s="322"/>
    </row>
    <row r="83" spans="1:42" ht="26.25" customHeight="1" x14ac:dyDescent="0.2">
      <c r="A83" s="54"/>
      <c r="B83" s="60" t="s">
        <v>939</v>
      </c>
      <c r="C83" s="55" t="s">
        <v>3355</v>
      </c>
      <c r="D83" s="67">
        <v>20170172</v>
      </c>
      <c r="E83" s="55" t="e">
        <f t="shared" si="6"/>
        <v>#REF!</v>
      </c>
      <c r="F83" s="21">
        <f>VLOOKUP(D83,'Captacao ANO A ANO'!A:E,5,FALSE)</f>
        <v>3392.46</v>
      </c>
      <c r="G83" s="22">
        <f t="shared" si="7"/>
        <v>0</v>
      </c>
      <c r="H83" s="23">
        <f>VLOOKUP(D83,'Captacao ANO A ANO'!A:P,7,FALSE)</f>
        <v>2017</v>
      </c>
      <c r="I83" s="23">
        <v>42927</v>
      </c>
      <c r="J83" s="57" t="s">
        <v>937</v>
      </c>
      <c r="K83" s="60" t="s">
        <v>1658</v>
      </c>
      <c r="L83" s="26" t="s">
        <v>3249</v>
      </c>
      <c r="M83" s="58" t="s">
        <v>3335</v>
      </c>
      <c r="N83" s="58" t="s">
        <v>940</v>
      </c>
      <c r="O83" s="341"/>
      <c r="P83" s="73">
        <v>3392.46</v>
      </c>
      <c r="Q83" s="308"/>
      <c r="R83" s="331"/>
      <c r="S83" s="59" t="s">
        <v>3173</v>
      </c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322"/>
      <c r="AP83" s="322"/>
    </row>
    <row r="84" spans="1:42" ht="26.25" customHeight="1" x14ac:dyDescent="0.2">
      <c r="A84" s="54"/>
      <c r="B84" s="60" t="s">
        <v>939</v>
      </c>
      <c r="C84" s="55" t="s">
        <v>3356</v>
      </c>
      <c r="D84" s="67">
        <v>20170173</v>
      </c>
      <c r="E84" s="55" t="e">
        <f t="shared" si="6"/>
        <v>#REF!</v>
      </c>
      <c r="F84" s="21">
        <f>VLOOKUP(D84,'Captacao ANO A ANO'!A:E,5,FALSE)</f>
        <v>2504.7199999999998</v>
      </c>
      <c r="G84" s="22">
        <f t="shared" si="7"/>
        <v>0</v>
      </c>
      <c r="H84" s="23">
        <f>VLOOKUP(D84,'Captacao ANO A ANO'!A:P,7,FALSE)</f>
        <v>2017</v>
      </c>
      <c r="I84" s="23">
        <v>42927</v>
      </c>
      <c r="J84" s="57" t="s">
        <v>937</v>
      </c>
      <c r="K84" s="60" t="s">
        <v>1659</v>
      </c>
      <c r="L84" s="26" t="s">
        <v>3232</v>
      </c>
      <c r="M84" s="58" t="s">
        <v>3335</v>
      </c>
      <c r="N84" s="58" t="s">
        <v>940</v>
      </c>
      <c r="O84" s="341"/>
      <c r="P84" s="73">
        <v>2504.7199999999998</v>
      </c>
      <c r="Q84" s="308"/>
      <c r="R84" s="331"/>
      <c r="S84" s="59" t="s">
        <v>3173</v>
      </c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322"/>
      <c r="AP84" s="322"/>
    </row>
    <row r="85" spans="1:42" ht="26.25" customHeight="1" x14ac:dyDescent="0.2">
      <c r="A85" s="54"/>
      <c r="B85" s="60" t="s">
        <v>939</v>
      </c>
      <c r="C85" s="55" t="s">
        <v>3357</v>
      </c>
      <c r="D85" s="67">
        <v>20170174</v>
      </c>
      <c r="E85" s="55" t="e">
        <f t="shared" si="6"/>
        <v>#REF!</v>
      </c>
      <c r="F85" s="21">
        <f>VLOOKUP(D85,'Captacao ANO A ANO'!A:E,5,FALSE)</f>
        <v>4103.2</v>
      </c>
      <c r="G85" s="22">
        <f t="shared" si="7"/>
        <v>0</v>
      </c>
      <c r="H85" s="23">
        <f>VLOOKUP(D85,'Captacao ANO A ANO'!A:P,7,FALSE)</f>
        <v>2017</v>
      </c>
      <c r="I85" s="23">
        <v>42927</v>
      </c>
      <c r="J85" s="57" t="s">
        <v>937</v>
      </c>
      <c r="K85" s="60" t="s">
        <v>2077</v>
      </c>
      <c r="L85" s="26" t="s">
        <v>3232</v>
      </c>
      <c r="M85" s="58" t="s">
        <v>3335</v>
      </c>
      <c r="N85" s="58" t="s">
        <v>940</v>
      </c>
      <c r="O85" s="341"/>
      <c r="P85" s="73">
        <v>4103.2</v>
      </c>
      <c r="Q85" s="308"/>
      <c r="R85" s="331"/>
      <c r="S85" s="59" t="s">
        <v>3173</v>
      </c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322"/>
      <c r="AP85" s="322"/>
    </row>
    <row r="86" spans="1:42" ht="26.25" customHeight="1" x14ac:dyDescent="0.2">
      <c r="A86" s="54"/>
      <c r="B86" s="60" t="s">
        <v>939</v>
      </c>
      <c r="C86" s="55" t="s">
        <v>3358</v>
      </c>
      <c r="D86" s="67">
        <v>20170175</v>
      </c>
      <c r="E86" s="55" t="e">
        <f t="shared" si="6"/>
        <v>#REF!</v>
      </c>
      <c r="F86" s="21">
        <f>VLOOKUP(D86,'Captacao ANO A ANO'!A:E,5,FALSE)</f>
        <v>4907.3</v>
      </c>
      <c r="G86" s="22">
        <f t="shared" si="7"/>
        <v>0</v>
      </c>
      <c r="H86" s="23">
        <f>VLOOKUP(D86,'Captacao ANO A ANO'!A:P,7,FALSE)</f>
        <v>2017</v>
      </c>
      <c r="I86" s="23">
        <v>42927</v>
      </c>
      <c r="J86" s="57" t="s">
        <v>937</v>
      </c>
      <c r="K86" s="60" t="s">
        <v>1660</v>
      </c>
      <c r="L86" s="26" t="s">
        <v>3232</v>
      </c>
      <c r="M86" s="58" t="s">
        <v>3335</v>
      </c>
      <c r="N86" s="58" t="s">
        <v>940</v>
      </c>
      <c r="O86" s="341"/>
      <c r="P86" s="73">
        <v>4907.3</v>
      </c>
      <c r="Q86" s="308"/>
      <c r="R86" s="331"/>
      <c r="S86" s="59" t="s">
        <v>3173</v>
      </c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322"/>
      <c r="AP86" s="322"/>
    </row>
    <row r="87" spans="1:42" ht="26.25" customHeight="1" x14ac:dyDescent="0.2">
      <c r="A87" s="54"/>
      <c r="B87" s="60" t="s">
        <v>939</v>
      </c>
      <c r="C87" s="55" t="s">
        <v>3359</v>
      </c>
      <c r="D87" s="67">
        <v>20170176</v>
      </c>
      <c r="E87" s="55" t="e">
        <f t="shared" si="6"/>
        <v>#REF!</v>
      </c>
      <c r="F87" s="21">
        <f>VLOOKUP(D87,'Captacao ANO A ANO'!A:E,5,FALSE)</f>
        <v>3287.19</v>
      </c>
      <c r="G87" s="22">
        <f t="shared" si="7"/>
        <v>0</v>
      </c>
      <c r="H87" s="23">
        <f>VLOOKUP(D87,'Captacao ANO A ANO'!A:P,7,FALSE)</f>
        <v>2017</v>
      </c>
      <c r="I87" s="23">
        <v>42927</v>
      </c>
      <c r="J87" s="57" t="s">
        <v>937</v>
      </c>
      <c r="K87" s="60" t="s">
        <v>1661</v>
      </c>
      <c r="L87" s="26" t="s">
        <v>3171</v>
      </c>
      <c r="M87" s="58" t="s">
        <v>3335</v>
      </c>
      <c r="N87" s="58" t="s">
        <v>940</v>
      </c>
      <c r="O87" s="341"/>
      <c r="P87" s="73">
        <v>3287.19</v>
      </c>
      <c r="Q87" s="308"/>
      <c r="R87" s="331"/>
      <c r="S87" s="59" t="s">
        <v>3173</v>
      </c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322"/>
      <c r="AP87" s="322"/>
    </row>
    <row r="88" spans="1:42" ht="26.25" customHeight="1" x14ac:dyDescent="0.2">
      <c r="A88" s="54"/>
      <c r="B88" s="60" t="s">
        <v>939</v>
      </c>
      <c r="C88" s="55" t="s">
        <v>3360</v>
      </c>
      <c r="D88" s="67">
        <v>20170177</v>
      </c>
      <c r="E88" s="55" t="e">
        <f t="shared" si="6"/>
        <v>#REF!</v>
      </c>
      <c r="F88" s="21">
        <f>VLOOKUP(D88,'Captacao ANO A ANO'!A:E,5,FALSE)</f>
        <v>5564.2</v>
      </c>
      <c r="G88" s="22">
        <f t="shared" si="7"/>
        <v>0</v>
      </c>
      <c r="H88" s="23">
        <f>VLOOKUP(D88,'Captacao ANO A ANO'!A:P,7,FALSE)</f>
        <v>2017</v>
      </c>
      <c r="I88" s="23">
        <v>42927</v>
      </c>
      <c r="J88" s="57" t="s">
        <v>937</v>
      </c>
      <c r="K88" s="60" t="s">
        <v>1662</v>
      </c>
      <c r="L88" s="26" t="s">
        <v>3232</v>
      </c>
      <c r="M88" s="58" t="s">
        <v>3335</v>
      </c>
      <c r="N88" s="58" t="s">
        <v>940</v>
      </c>
      <c r="O88" s="341"/>
      <c r="P88" s="73">
        <v>5564.2</v>
      </c>
      <c r="Q88" s="308"/>
      <c r="R88" s="331"/>
      <c r="S88" s="59" t="s">
        <v>3173</v>
      </c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322"/>
      <c r="AP88" s="322"/>
    </row>
    <row r="89" spans="1:42" ht="26.25" customHeight="1" x14ac:dyDescent="0.2">
      <c r="A89" s="54"/>
      <c r="B89" s="60" t="s">
        <v>939</v>
      </c>
      <c r="C89" s="55" t="s">
        <v>3361</v>
      </c>
      <c r="D89" s="67">
        <v>20170178</v>
      </c>
      <c r="E89" s="55" t="e">
        <f t="shared" si="6"/>
        <v>#REF!</v>
      </c>
      <c r="F89" s="21">
        <f>VLOOKUP(D89,'Captacao ANO A ANO'!A:E,5,FALSE)</f>
        <v>5162.8900000000003</v>
      </c>
      <c r="G89" s="22">
        <f t="shared" si="7"/>
        <v>0</v>
      </c>
      <c r="H89" s="23">
        <f>VLOOKUP(D89,'Captacao ANO A ANO'!A:P,7,FALSE)</f>
        <v>2017</v>
      </c>
      <c r="I89" s="23">
        <v>42927</v>
      </c>
      <c r="J89" s="57" t="s">
        <v>937</v>
      </c>
      <c r="K89" s="60" t="s">
        <v>1663</v>
      </c>
      <c r="L89" s="26" t="s">
        <v>3232</v>
      </c>
      <c r="M89" s="58" t="s">
        <v>3335</v>
      </c>
      <c r="N89" s="58" t="s">
        <v>940</v>
      </c>
      <c r="O89" s="341"/>
      <c r="P89" s="73">
        <v>5162.8900000000003</v>
      </c>
      <c r="Q89" s="308"/>
      <c r="R89" s="331"/>
      <c r="S89" s="59" t="s">
        <v>3173</v>
      </c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322"/>
      <c r="AP89" s="322"/>
    </row>
    <row r="90" spans="1:42" ht="26.25" customHeight="1" x14ac:dyDescent="0.2">
      <c r="A90" s="54"/>
      <c r="B90" s="60" t="s">
        <v>939</v>
      </c>
      <c r="C90" s="55" t="s">
        <v>3362</v>
      </c>
      <c r="D90" s="67">
        <v>20170179</v>
      </c>
      <c r="E90" s="55" t="e">
        <f t="shared" si="6"/>
        <v>#REF!</v>
      </c>
      <c r="F90" s="21">
        <f>VLOOKUP(D90,'Captacao ANO A ANO'!A:E,5,FALSE)</f>
        <v>2134.4899999999998</v>
      </c>
      <c r="G90" s="22">
        <f t="shared" si="7"/>
        <v>0</v>
      </c>
      <c r="H90" s="23">
        <f>VLOOKUP(D90,'Captacao ANO A ANO'!A:P,7,FALSE)</f>
        <v>2017</v>
      </c>
      <c r="I90" s="23">
        <v>42927</v>
      </c>
      <c r="J90" s="57" t="s">
        <v>937</v>
      </c>
      <c r="K90" s="60" t="s">
        <v>3363</v>
      </c>
      <c r="L90" s="26" t="s">
        <v>3232</v>
      </c>
      <c r="M90" s="58" t="s">
        <v>3335</v>
      </c>
      <c r="N90" s="58" t="s">
        <v>940</v>
      </c>
      <c r="O90" s="341"/>
      <c r="P90" s="73">
        <v>2134.4899999999998</v>
      </c>
      <c r="Q90" s="308"/>
      <c r="R90" s="331"/>
      <c r="S90" s="59" t="s">
        <v>3173</v>
      </c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322"/>
      <c r="AP90" s="322"/>
    </row>
    <row r="91" spans="1:42" ht="26.25" customHeight="1" x14ac:dyDescent="0.2">
      <c r="A91" s="54"/>
      <c r="B91" s="60" t="s">
        <v>939</v>
      </c>
      <c r="C91" s="55" t="s">
        <v>3364</v>
      </c>
      <c r="D91" s="67">
        <v>20170180</v>
      </c>
      <c r="E91" s="55" t="e">
        <f t="shared" si="6"/>
        <v>#REF!</v>
      </c>
      <c r="F91" s="21">
        <f>VLOOKUP(D91,'Captacao ANO A ANO'!A:E,5,FALSE)</f>
        <v>3990.86</v>
      </c>
      <c r="G91" s="22">
        <f t="shared" si="7"/>
        <v>0</v>
      </c>
      <c r="H91" s="23">
        <f>VLOOKUP(D91,'Captacao ANO A ANO'!A:P,7,FALSE)</f>
        <v>2017</v>
      </c>
      <c r="I91" s="23">
        <v>42927</v>
      </c>
      <c r="J91" s="57" t="s">
        <v>937</v>
      </c>
      <c r="K91" s="60" t="s">
        <v>1811</v>
      </c>
      <c r="L91" s="26" t="s">
        <v>3232</v>
      </c>
      <c r="M91" s="58" t="s">
        <v>3335</v>
      </c>
      <c r="N91" s="58" t="s">
        <v>940</v>
      </c>
      <c r="O91" s="341"/>
      <c r="P91" s="73">
        <v>3990.86</v>
      </c>
      <c r="Q91" s="308"/>
      <c r="R91" s="331"/>
      <c r="S91" s="59" t="s">
        <v>3173</v>
      </c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322"/>
      <c r="AP91" s="322"/>
    </row>
    <row r="92" spans="1:42" ht="26.25" customHeight="1" x14ac:dyDescent="0.2">
      <c r="A92" s="54"/>
      <c r="B92" s="60" t="s">
        <v>939</v>
      </c>
      <c r="C92" s="55" t="s">
        <v>3365</v>
      </c>
      <c r="D92" s="67">
        <v>20170181</v>
      </c>
      <c r="E92" s="55" t="e">
        <f t="shared" si="6"/>
        <v>#REF!</v>
      </c>
      <c r="F92" s="21">
        <f>VLOOKUP(D92,'Captacao ANO A ANO'!A:E,5,FALSE)</f>
        <v>2469.0500000000002</v>
      </c>
      <c r="G92" s="22">
        <f t="shared" si="7"/>
        <v>0</v>
      </c>
      <c r="H92" s="23">
        <f>VLOOKUP(D92,'Captacao ANO A ANO'!A:P,7,FALSE)</f>
        <v>2017</v>
      </c>
      <c r="I92" s="23">
        <v>42927</v>
      </c>
      <c r="J92" s="57" t="s">
        <v>937</v>
      </c>
      <c r="K92" s="60" t="s">
        <v>2079</v>
      </c>
      <c r="L92" s="26" t="s">
        <v>3232</v>
      </c>
      <c r="M92" s="58" t="s">
        <v>3335</v>
      </c>
      <c r="N92" s="58" t="s">
        <v>940</v>
      </c>
      <c r="O92" s="341"/>
      <c r="P92" s="73">
        <v>2469.0500000000002</v>
      </c>
      <c r="Q92" s="308"/>
      <c r="R92" s="331"/>
      <c r="S92" s="59" t="s">
        <v>3173</v>
      </c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322"/>
      <c r="AP92" s="322"/>
    </row>
    <row r="93" spans="1:42" ht="26.25" customHeight="1" x14ac:dyDescent="0.2">
      <c r="A93" s="54"/>
      <c r="B93" s="60" t="s">
        <v>939</v>
      </c>
      <c r="C93" s="55" t="s">
        <v>3366</v>
      </c>
      <c r="D93" s="67">
        <v>20170182</v>
      </c>
      <c r="E93" s="55" t="e">
        <f t="shared" si="6"/>
        <v>#REF!</v>
      </c>
      <c r="F93" s="21">
        <f>VLOOKUP(D93,'Captacao ANO A ANO'!A:E,5,FALSE)</f>
        <v>1720.07</v>
      </c>
      <c r="G93" s="22">
        <f t="shared" si="7"/>
        <v>0</v>
      </c>
      <c r="H93" s="23">
        <f>VLOOKUP(D93,'Captacao ANO A ANO'!A:P,7,FALSE)</f>
        <v>2017</v>
      </c>
      <c r="I93" s="23">
        <v>42927</v>
      </c>
      <c r="J93" s="57" t="s">
        <v>937</v>
      </c>
      <c r="K93" s="60" t="s">
        <v>2080</v>
      </c>
      <c r="L93" s="26" t="s">
        <v>3232</v>
      </c>
      <c r="M93" s="58" t="s">
        <v>3335</v>
      </c>
      <c r="N93" s="58" t="s">
        <v>940</v>
      </c>
      <c r="O93" s="341"/>
      <c r="P93" s="73">
        <v>1720.07</v>
      </c>
      <c r="Q93" s="308"/>
      <c r="R93" s="331"/>
      <c r="S93" s="59" t="s">
        <v>3173</v>
      </c>
      <c r="T93" s="16"/>
      <c r="U93" s="16"/>
      <c r="V93" s="16"/>
      <c r="W93" s="79"/>
      <c r="X93" s="16"/>
      <c r="Y93" s="16"/>
      <c r="Z93" s="16"/>
      <c r="AA93" s="16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322"/>
      <c r="AP93" s="322"/>
    </row>
    <row r="94" spans="1:42" ht="26.25" customHeight="1" x14ac:dyDescent="0.2">
      <c r="A94" s="54"/>
      <c r="B94" s="60" t="s">
        <v>939</v>
      </c>
      <c r="C94" s="55" t="s">
        <v>3367</v>
      </c>
      <c r="D94" s="67">
        <v>20170183</v>
      </c>
      <c r="E94" s="55" t="e">
        <f t="shared" si="6"/>
        <v>#REF!</v>
      </c>
      <c r="F94" s="21">
        <f>VLOOKUP(D94,'Captacao ANO A ANO'!A:E,5,FALSE)</f>
        <v>3952.3</v>
      </c>
      <c r="G94" s="22">
        <f t="shared" si="7"/>
        <v>0</v>
      </c>
      <c r="H94" s="23">
        <f>VLOOKUP(D94,'Captacao ANO A ANO'!A:P,7,FALSE)</f>
        <v>2017</v>
      </c>
      <c r="I94" s="23">
        <v>42927</v>
      </c>
      <c r="J94" s="57" t="s">
        <v>937</v>
      </c>
      <c r="K94" s="60" t="s">
        <v>1664</v>
      </c>
      <c r="L94" s="26" t="s">
        <v>3232</v>
      </c>
      <c r="M94" s="58" t="s">
        <v>3335</v>
      </c>
      <c r="N94" s="58" t="s">
        <v>940</v>
      </c>
      <c r="O94" s="341"/>
      <c r="P94" s="73">
        <v>3952.3</v>
      </c>
      <c r="Q94" s="308"/>
      <c r="R94" s="331"/>
      <c r="S94" s="59" t="s">
        <v>3173</v>
      </c>
      <c r="T94" s="16"/>
      <c r="U94" s="16"/>
      <c r="V94" s="16"/>
      <c r="W94" s="79"/>
      <c r="X94" s="16"/>
      <c r="Y94" s="16"/>
      <c r="Z94" s="16"/>
      <c r="AA94" s="16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322"/>
      <c r="AP94" s="322"/>
    </row>
    <row r="95" spans="1:42" ht="26.25" customHeight="1" x14ac:dyDescent="0.2">
      <c r="A95" s="54"/>
      <c r="B95" s="60" t="s">
        <v>939</v>
      </c>
      <c r="C95" s="55" t="s">
        <v>3368</v>
      </c>
      <c r="D95" s="67">
        <v>20170184</v>
      </c>
      <c r="E95" s="55" t="e">
        <f t="shared" si="6"/>
        <v>#REF!</v>
      </c>
      <c r="F95" s="21">
        <f>VLOOKUP(D95,'Captacao ANO A ANO'!A:E,5,FALSE)</f>
        <v>2102.66</v>
      </c>
      <c r="G95" s="22">
        <f t="shared" si="7"/>
        <v>0</v>
      </c>
      <c r="H95" s="23">
        <f>VLOOKUP(D95,'Captacao ANO A ANO'!A:P,7,FALSE)</f>
        <v>2017</v>
      </c>
      <c r="I95" s="23">
        <v>42927</v>
      </c>
      <c r="J95" s="57" t="s">
        <v>937</v>
      </c>
      <c r="K95" s="60" t="s">
        <v>2081</v>
      </c>
      <c r="L95" s="26" t="s">
        <v>3232</v>
      </c>
      <c r="M95" s="58" t="s">
        <v>3335</v>
      </c>
      <c r="N95" s="58" t="s">
        <v>940</v>
      </c>
      <c r="O95" s="341"/>
      <c r="P95" s="73">
        <v>2102.66</v>
      </c>
      <c r="Q95" s="308"/>
      <c r="R95" s="331"/>
      <c r="S95" s="59" t="s">
        <v>3173</v>
      </c>
      <c r="T95" s="16"/>
      <c r="U95" s="16"/>
      <c r="V95" s="16"/>
      <c r="W95" s="79"/>
      <c r="X95" s="16"/>
      <c r="Y95" s="16"/>
      <c r="Z95" s="16"/>
      <c r="AA95" s="16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322"/>
      <c r="AP95" s="322"/>
    </row>
    <row r="96" spans="1:42" ht="26.25" customHeight="1" x14ac:dyDescent="0.2">
      <c r="A96" s="54"/>
      <c r="B96" s="60" t="s">
        <v>939</v>
      </c>
      <c r="C96" s="55" t="s">
        <v>3369</v>
      </c>
      <c r="D96" s="67">
        <v>20170185</v>
      </c>
      <c r="E96" s="55" t="e">
        <f t="shared" si="6"/>
        <v>#REF!</v>
      </c>
      <c r="F96" s="21">
        <f>VLOOKUP(D96,'Captacao ANO A ANO'!A:E,5,FALSE)</f>
        <v>3172.68</v>
      </c>
      <c r="G96" s="22">
        <f t="shared" si="7"/>
        <v>0</v>
      </c>
      <c r="H96" s="23">
        <f>VLOOKUP(D96,'Captacao ANO A ANO'!A:P,7,FALSE)</f>
        <v>2017</v>
      </c>
      <c r="I96" s="23">
        <v>42927</v>
      </c>
      <c r="J96" s="57" t="s">
        <v>937</v>
      </c>
      <c r="K96" s="60" t="s">
        <v>1665</v>
      </c>
      <c r="L96" s="26" t="s">
        <v>3232</v>
      </c>
      <c r="M96" s="58" t="s">
        <v>3335</v>
      </c>
      <c r="N96" s="58" t="s">
        <v>940</v>
      </c>
      <c r="O96" s="341"/>
      <c r="P96" s="73">
        <v>3172.68</v>
      </c>
      <c r="Q96" s="308"/>
      <c r="R96" s="331"/>
      <c r="S96" s="59" t="s">
        <v>3173</v>
      </c>
      <c r="T96" s="16"/>
      <c r="U96" s="16"/>
      <c r="V96" s="16"/>
      <c r="W96" s="79"/>
      <c r="X96" s="16"/>
      <c r="Y96" s="16"/>
      <c r="Z96" s="16"/>
      <c r="AA96" s="16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322"/>
      <c r="AP96" s="322"/>
    </row>
    <row r="97" spans="1:42" ht="26.25" customHeight="1" x14ac:dyDescent="0.2">
      <c r="A97" s="54"/>
      <c r="B97" s="60" t="s">
        <v>939</v>
      </c>
      <c r="C97" s="55" t="s">
        <v>3370</v>
      </c>
      <c r="D97" s="67">
        <v>20170186</v>
      </c>
      <c r="E97" s="55" t="e">
        <f t="shared" si="6"/>
        <v>#REF!</v>
      </c>
      <c r="F97" s="21">
        <f>VLOOKUP(D97,'Captacao ANO A ANO'!A:E,5,FALSE)</f>
        <v>3997.59</v>
      </c>
      <c r="G97" s="22">
        <f t="shared" si="7"/>
        <v>0</v>
      </c>
      <c r="H97" s="23">
        <f>VLOOKUP(D97,'Captacao ANO A ANO'!A:P,7,FALSE)</f>
        <v>2017</v>
      </c>
      <c r="I97" s="23">
        <v>42927</v>
      </c>
      <c r="J97" s="57" t="s">
        <v>937</v>
      </c>
      <c r="K97" s="60" t="s">
        <v>1812</v>
      </c>
      <c r="L97" s="26" t="s">
        <v>3232</v>
      </c>
      <c r="M97" s="58" t="s">
        <v>3335</v>
      </c>
      <c r="N97" s="58" t="s">
        <v>940</v>
      </c>
      <c r="O97" s="341"/>
      <c r="P97" s="73">
        <v>3997.59</v>
      </c>
      <c r="Q97" s="308"/>
      <c r="R97" s="331"/>
      <c r="S97" s="59" t="s">
        <v>3173</v>
      </c>
      <c r="T97" s="16"/>
      <c r="U97" s="16"/>
      <c r="V97" s="16"/>
      <c r="W97" s="79"/>
      <c r="X97" s="16"/>
      <c r="Y97" s="16"/>
      <c r="Z97" s="16"/>
      <c r="AA97" s="16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322"/>
      <c r="AP97" s="322"/>
    </row>
    <row r="98" spans="1:42" ht="26.25" customHeight="1" x14ac:dyDescent="0.2">
      <c r="A98" s="54"/>
      <c r="B98" s="60" t="s">
        <v>939</v>
      </c>
      <c r="C98" s="55" t="s">
        <v>3371</v>
      </c>
      <c r="D98" s="67">
        <v>20170187</v>
      </c>
      <c r="E98" s="55" t="e">
        <f t="shared" si="6"/>
        <v>#REF!</v>
      </c>
      <c r="F98" s="21">
        <f>VLOOKUP(D98,'Captacao ANO A ANO'!A:E,5,FALSE)</f>
        <v>3410.52</v>
      </c>
      <c r="G98" s="22">
        <f t="shared" si="7"/>
        <v>0</v>
      </c>
      <c r="H98" s="23">
        <f>VLOOKUP(D98,'Captacao ANO A ANO'!A:P,7,FALSE)</f>
        <v>2017</v>
      </c>
      <c r="I98" s="23">
        <v>42927</v>
      </c>
      <c r="J98" s="57" t="s">
        <v>937</v>
      </c>
      <c r="K98" s="60" t="s">
        <v>1666</v>
      </c>
      <c r="L98" s="26" t="s">
        <v>3249</v>
      </c>
      <c r="M98" s="58" t="s">
        <v>3335</v>
      </c>
      <c r="N98" s="58" t="s">
        <v>940</v>
      </c>
      <c r="O98" s="341"/>
      <c r="P98" s="73">
        <v>3410.52</v>
      </c>
      <c r="Q98" s="308"/>
      <c r="R98" s="331"/>
      <c r="S98" s="59" t="s">
        <v>3173</v>
      </c>
      <c r="T98" s="16"/>
      <c r="U98" s="16"/>
      <c r="V98" s="16"/>
      <c r="W98" s="79"/>
      <c r="X98" s="16"/>
      <c r="Y98" s="16"/>
      <c r="Z98" s="16"/>
      <c r="AA98" s="16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322"/>
      <c r="AP98" s="322"/>
    </row>
    <row r="99" spans="1:42" ht="26.25" customHeight="1" x14ac:dyDescent="0.2">
      <c r="A99" s="54"/>
      <c r="B99" s="60" t="s">
        <v>939</v>
      </c>
      <c r="C99" s="55" t="s">
        <v>3372</v>
      </c>
      <c r="D99" s="67">
        <v>20170188</v>
      </c>
      <c r="E99" s="55" t="e">
        <f t="shared" si="6"/>
        <v>#REF!</v>
      </c>
      <c r="F99" s="21">
        <f>VLOOKUP(D99,'Captacao ANO A ANO'!A:E,5,FALSE)</f>
        <v>3337.04</v>
      </c>
      <c r="G99" s="22">
        <f t="shared" si="7"/>
        <v>0</v>
      </c>
      <c r="H99" s="23">
        <f>VLOOKUP(D99,'Captacao ANO A ANO'!A:P,7,FALSE)</f>
        <v>2017</v>
      </c>
      <c r="I99" s="23">
        <v>42927</v>
      </c>
      <c r="J99" s="57" t="s">
        <v>937</v>
      </c>
      <c r="K99" s="60" t="s">
        <v>1667</v>
      </c>
      <c r="L99" s="26" t="s">
        <v>3232</v>
      </c>
      <c r="M99" s="58" t="s">
        <v>3335</v>
      </c>
      <c r="N99" s="58" t="s">
        <v>940</v>
      </c>
      <c r="O99" s="341"/>
      <c r="P99" s="73">
        <v>3337.04</v>
      </c>
      <c r="Q99" s="308"/>
      <c r="R99" s="331"/>
      <c r="S99" s="59" t="s">
        <v>3173</v>
      </c>
      <c r="T99" s="16"/>
      <c r="U99" s="16"/>
      <c r="V99" s="16"/>
      <c r="W99" s="79"/>
      <c r="X99" s="16"/>
      <c r="Y99" s="16"/>
      <c r="Z99" s="16"/>
      <c r="AA99" s="16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322"/>
      <c r="AP99" s="322"/>
    </row>
    <row r="100" spans="1:42" ht="26.25" customHeight="1" x14ac:dyDescent="0.2">
      <c r="A100" s="54"/>
      <c r="B100" s="60" t="s">
        <v>939</v>
      </c>
      <c r="C100" s="55" t="s">
        <v>3373</v>
      </c>
      <c r="D100" s="67">
        <v>20170189</v>
      </c>
      <c r="E100" s="55" t="e">
        <f t="shared" si="6"/>
        <v>#REF!</v>
      </c>
      <c r="F100" s="21">
        <f>VLOOKUP(D100,'Captacao ANO A ANO'!A:E,5,FALSE)</f>
        <v>2961.71</v>
      </c>
      <c r="G100" s="22">
        <f t="shared" si="7"/>
        <v>0</v>
      </c>
      <c r="H100" s="23">
        <f>VLOOKUP(D100,'Captacao ANO A ANO'!A:P,7,FALSE)</f>
        <v>2017</v>
      </c>
      <c r="I100" s="23">
        <v>42927</v>
      </c>
      <c r="J100" s="57" t="s">
        <v>937</v>
      </c>
      <c r="K100" s="60" t="s">
        <v>1668</v>
      </c>
      <c r="L100" s="26" t="s">
        <v>3232</v>
      </c>
      <c r="M100" s="58" t="s">
        <v>3335</v>
      </c>
      <c r="N100" s="58" t="s">
        <v>940</v>
      </c>
      <c r="O100" s="341"/>
      <c r="P100" s="73">
        <v>2961.71</v>
      </c>
      <c r="Q100" s="308"/>
      <c r="R100" s="331"/>
      <c r="S100" s="59" t="s">
        <v>3173</v>
      </c>
      <c r="T100" s="16"/>
      <c r="U100" s="16"/>
      <c r="V100" s="16"/>
      <c r="W100" s="79"/>
      <c r="X100" s="298"/>
      <c r="Y100" s="16"/>
      <c r="Z100" s="16"/>
      <c r="AA100" s="16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322"/>
      <c r="AP100" s="322"/>
    </row>
    <row r="101" spans="1:42" ht="26.25" customHeight="1" x14ac:dyDescent="0.2">
      <c r="A101" s="54"/>
      <c r="B101" s="60" t="s">
        <v>939</v>
      </c>
      <c r="C101" s="55" t="s">
        <v>3374</v>
      </c>
      <c r="D101" s="67">
        <v>20170190</v>
      </c>
      <c r="E101" s="55" t="e">
        <f t="shared" si="6"/>
        <v>#REF!</v>
      </c>
      <c r="F101" s="21">
        <f>VLOOKUP(D101,'Captacao ANO A ANO'!A:E,5,FALSE)</f>
        <v>2676.08</v>
      </c>
      <c r="G101" s="22">
        <f t="shared" si="7"/>
        <v>0</v>
      </c>
      <c r="H101" s="23">
        <f>VLOOKUP(D101,'Captacao ANO A ANO'!A:P,7,FALSE)</f>
        <v>2017</v>
      </c>
      <c r="I101" s="23">
        <v>42928</v>
      </c>
      <c r="J101" s="57" t="s">
        <v>937</v>
      </c>
      <c r="K101" s="60" t="s">
        <v>1669</v>
      </c>
      <c r="L101" s="26" t="s">
        <v>3232</v>
      </c>
      <c r="M101" s="58" t="s">
        <v>3335</v>
      </c>
      <c r="N101" s="58" t="s">
        <v>940</v>
      </c>
      <c r="O101" s="341"/>
      <c r="P101" s="73">
        <v>2676.08</v>
      </c>
      <c r="Q101" s="308"/>
      <c r="R101" s="331"/>
      <c r="S101" s="59" t="s">
        <v>3173</v>
      </c>
      <c r="T101" s="16"/>
      <c r="U101" s="16"/>
      <c r="V101" s="16"/>
      <c r="W101" s="79"/>
      <c r="X101" s="16"/>
      <c r="Y101" s="16"/>
      <c r="Z101" s="16"/>
      <c r="AA101" s="16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322"/>
      <c r="AP101" s="322"/>
    </row>
    <row r="102" spans="1:42" ht="26.25" customHeight="1" x14ac:dyDescent="0.2">
      <c r="A102" s="54"/>
      <c r="B102" s="60" t="s">
        <v>939</v>
      </c>
      <c r="C102" s="55" t="s">
        <v>3375</v>
      </c>
      <c r="D102" s="67">
        <v>20170191</v>
      </c>
      <c r="E102" s="55" t="e">
        <f t="shared" si="6"/>
        <v>#REF!</v>
      </c>
      <c r="F102" s="21">
        <f>VLOOKUP(D102,'Captacao ANO A ANO'!A:E,5,FALSE)</f>
        <v>3157.71</v>
      </c>
      <c r="G102" s="22">
        <f t="shared" si="7"/>
        <v>0</v>
      </c>
      <c r="H102" s="23">
        <f>VLOOKUP(D102,'Captacao ANO A ANO'!A:P,7,FALSE)</f>
        <v>2017</v>
      </c>
      <c r="I102" s="23">
        <v>42928</v>
      </c>
      <c r="J102" s="57" t="s">
        <v>937</v>
      </c>
      <c r="K102" s="60" t="s">
        <v>1670</v>
      </c>
      <c r="L102" s="26" t="s">
        <v>3232</v>
      </c>
      <c r="M102" s="58" t="s">
        <v>3335</v>
      </c>
      <c r="N102" s="58" t="s">
        <v>940</v>
      </c>
      <c r="O102" s="341"/>
      <c r="P102" s="73">
        <v>3157.71</v>
      </c>
      <c r="Q102" s="308"/>
      <c r="R102" s="331"/>
      <c r="S102" s="59" t="s">
        <v>3173</v>
      </c>
      <c r="T102" s="16"/>
      <c r="U102" s="16"/>
      <c r="V102" s="16"/>
      <c r="W102" s="79"/>
      <c r="X102" s="16"/>
      <c r="Y102" s="16"/>
      <c r="Z102" s="16"/>
      <c r="AA102" s="16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322"/>
      <c r="AP102" s="322"/>
    </row>
    <row r="103" spans="1:42" ht="26.25" customHeight="1" x14ac:dyDescent="0.2">
      <c r="A103" s="54"/>
      <c r="B103" s="60" t="s">
        <v>939</v>
      </c>
      <c r="C103" s="55" t="s">
        <v>3376</v>
      </c>
      <c r="D103" s="67">
        <v>20170192</v>
      </c>
      <c r="E103" s="55" t="e">
        <f t="shared" si="6"/>
        <v>#REF!</v>
      </c>
      <c r="F103" s="21">
        <f>VLOOKUP(D103,'Captacao ANO A ANO'!A:E,5,FALSE)</f>
        <v>1450.22</v>
      </c>
      <c r="G103" s="22">
        <f t="shared" si="7"/>
        <v>0</v>
      </c>
      <c r="H103" s="23">
        <f>VLOOKUP(D103,'Captacao ANO A ANO'!A:P,7,FALSE)</f>
        <v>2017</v>
      </c>
      <c r="I103" s="23">
        <v>42928</v>
      </c>
      <c r="J103" s="57" t="s">
        <v>937</v>
      </c>
      <c r="K103" s="60" t="s">
        <v>2082</v>
      </c>
      <c r="L103" s="26" t="s">
        <v>3171</v>
      </c>
      <c r="M103" s="58" t="s">
        <v>3335</v>
      </c>
      <c r="N103" s="58" t="s">
        <v>940</v>
      </c>
      <c r="O103" s="341"/>
      <c r="P103" s="73">
        <v>1450.22</v>
      </c>
      <c r="Q103" s="308"/>
      <c r="R103" s="331"/>
      <c r="S103" s="59" t="s">
        <v>3173</v>
      </c>
      <c r="T103" s="16"/>
      <c r="U103" s="16"/>
      <c r="V103" s="16"/>
      <c r="W103" s="79"/>
      <c r="X103" s="16"/>
      <c r="Y103" s="16"/>
      <c r="Z103" s="16"/>
      <c r="AA103" s="16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322"/>
      <c r="AP103" s="322"/>
    </row>
    <row r="104" spans="1:42" ht="26.25" customHeight="1" x14ac:dyDescent="0.2">
      <c r="A104" s="54"/>
      <c r="B104" s="60" t="s">
        <v>939</v>
      </c>
      <c r="C104" s="55" t="s">
        <v>3377</v>
      </c>
      <c r="D104" s="67">
        <v>20170193</v>
      </c>
      <c r="E104" s="55" t="e">
        <f t="shared" si="6"/>
        <v>#REF!</v>
      </c>
      <c r="F104" s="21">
        <f>VLOOKUP(D104,'Captacao ANO A ANO'!A:E,5,FALSE)</f>
        <v>3393.14</v>
      </c>
      <c r="G104" s="22">
        <f t="shared" si="7"/>
        <v>0</v>
      </c>
      <c r="H104" s="23">
        <f>VLOOKUP(D104,'Captacao ANO A ANO'!A:P,7,FALSE)</f>
        <v>2017</v>
      </c>
      <c r="I104" s="23">
        <v>42928</v>
      </c>
      <c r="J104" s="57" t="s">
        <v>937</v>
      </c>
      <c r="K104" s="60" t="s">
        <v>2083</v>
      </c>
      <c r="L104" s="26" t="s">
        <v>3171</v>
      </c>
      <c r="M104" s="58" t="s">
        <v>3335</v>
      </c>
      <c r="N104" s="58" t="s">
        <v>940</v>
      </c>
      <c r="O104" s="341"/>
      <c r="P104" s="73">
        <v>3393.14</v>
      </c>
      <c r="Q104" s="308"/>
      <c r="R104" s="331"/>
      <c r="S104" s="59" t="s">
        <v>3173</v>
      </c>
      <c r="T104" s="16"/>
      <c r="U104" s="16"/>
      <c r="V104" s="16"/>
      <c r="W104" s="79"/>
      <c r="X104" s="16"/>
      <c r="Y104" s="16"/>
      <c r="Z104" s="16"/>
      <c r="AA104" s="16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322"/>
      <c r="AP104" s="322"/>
    </row>
    <row r="105" spans="1:42" ht="26.25" customHeight="1" x14ac:dyDescent="0.2">
      <c r="A105" s="54"/>
      <c r="B105" s="60" t="s">
        <v>939</v>
      </c>
      <c r="C105" s="55" t="s">
        <v>3378</v>
      </c>
      <c r="D105" s="67">
        <v>20170194</v>
      </c>
      <c r="E105" s="55" t="e">
        <f t="shared" si="6"/>
        <v>#REF!</v>
      </c>
      <c r="F105" s="21">
        <f>VLOOKUP(D105,'Captacao ANO A ANO'!A:E,5,FALSE)</f>
        <v>2581.08</v>
      </c>
      <c r="G105" s="22">
        <f t="shared" si="7"/>
        <v>0</v>
      </c>
      <c r="H105" s="23">
        <f>VLOOKUP(D105,'Captacao ANO A ANO'!A:P,7,FALSE)</f>
        <v>2017</v>
      </c>
      <c r="I105" s="23">
        <v>42928</v>
      </c>
      <c r="J105" s="57" t="s">
        <v>937</v>
      </c>
      <c r="K105" s="60" t="s">
        <v>1813</v>
      </c>
      <c r="L105" s="26" t="s">
        <v>3232</v>
      </c>
      <c r="M105" s="58" t="s">
        <v>3335</v>
      </c>
      <c r="N105" s="58" t="s">
        <v>940</v>
      </c>
      <c r="O105" s="341"/>
      <c r="P105" s="73">
        <v>2581.08</v>
      </c>
      <c r="Q105" s="308"/>
      <c r="R105" s="331"/>
      <c r="S105" s="59" t="s">
        <v>3173</v>
      </c>
      <c r="T105" s="16"/>
      <c r="U105" s="16"/>
      <c r="V105" s="16"/>
      <c r="W105" s="79"/>
      <c r="X105" s="16"/>
      <c r="Y105" s="16"/>
      <c r="Z105" s="16"/>
      <c r="AA105" s="16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322"/>
      <c r="AP105" s="322"/>
    </row>
    <row r="106" spans="1:42" ht="26.25" customHeight="1" x14ac:dyDescent="0.2">
      <c r="A106" s="54"/>
      <c r="B106" s="60" t="s">
        <v>939</v>
      </c>
      <c r="C106" s="55" t="s">
        <v>3379</v>
      </c>
      <c r="D106" s="67">
        <v>20170195</v>
      </c>
      <c r="E106" s="55" t="e">
        <f t="shared" si="6"/>
        <v>#REF!</v>
      </c>
      <c r="F106" s="21">
        <f>VLOOKUP(D106,'Captacao ANO A ANO'!A:E,5,FALSE)</f>
        <v>2397.7199999999998</v>
      </c>
      <c r="G106" s="22">
        <f t="shared" si="7"/>
        <v>0</v>
      </c>
      <c r="H106" s="23">
        <f>VLOOKUP(D106,'Captacao ANO A ANO'!A:P,7,FALSE)</f>
        <v>2017</v>
      </c>
      <c r="I106" s="23">
        <v>42928</v>
      </c>
      <c r="J106" s="57" t="s">
        <v>937</v>
      </c>
      <c r="K106" s="60" t="s">
        <v>2084</v>
      </c>
      <c r="L106" s="26" t="s">
        <v>3232</v>
      </c>
      <c r="M106" s="58" t="s">
        <v>3335</v>
      </c>
      <c r="N106" s="58" t="s">
        <v>940</v>
      </c>
      <c r="O106" s="341"/>
      <c r="P106" s="73">
        <v>2397.7199999999998</v>
      </c>
      <c r="Q106" s="308"/>
      <c r="R106" s="331"/>
      <c r="S106" s="59" t="s">
        <v>3173</v>
      </c>
      <c r="T106" s="16"/>
      <c r="U106" s="16"/>
      <c r="V106" s="16"/>
      <c r="W106" s="79"/>
      <c r="X106" s="16"/>
      <c r="Y106" s="16"/>
      <c r="Z106" s="16"/>
      <c r="AA106" s="16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322"/>
      <c r="AP106" s="322"/>
    </row>
    <row r="107" spans="1:42" ht="26.25" customHeight="1" x14ac:dyDescent="0.2">
      <c r="A107" s="54"/>
      <c r="B107" s="60" t="s">
        <v>939</v>
      </c>
      <c r="C107" s="55" t="s">
        <v>3380</v>
      </c>
      <c r="D107" s="67">
        <v>20170196</v>
      </c>
      <c r="E107" s="55" t="e">
        <f t="shared" si="6"/>
        <v>#REF!</v>
      </c>
      <c r="F107" s="21">
        <f>VLOOKUP(D107,'Captacao ANO A ANO'!A:E,5,FALSE)</f>
        <v>3341.47</v>
      </c>
      <c r="G107" s="22">
        <f t="shared" si="7"/>
        <v>0</v>
      </c>
      <c r="H107" s="23">
        <f>VLOOKUP(D107,'Captacao ANO A ANO'!A:P,7,FALSE)</f>
        <v>2017</v>
      </c>
      <c r="I107" s="23">
        <v>42928</v>
      </c>
      <c r="J107" s="57" t="s">
        <v>937</v>
      </c>
      <c r="K107" s="60" t="s">
        <v>1671</v>
      </c>
      <c r="L107" s="26" t="s">
        <v>3232</v>
      </c>
      <c r="M107" s="58" t="s">
        <v>3335</v>
      </c>
      <c r="N107" s="58" t="s">
        <v>940</v>
      </c>
      <c r="O107" s="341"/>
      <c r="P107" s="73">
        <v>3341.47</v>
      </c>
      <c r="Q107" s="308"/>
      <c r="R107" s="331"/>
      <c r="S107" s="59" t="s">
        <v>3173</v>
      </c>
      <c r="T107" s="16"/>
      <c r="U107" s="16"/>
      <c r="V107" s="16"/>
      <c r="W107" s="79"/>
      <c r="X107" s="16"/>
      <c r="Y107" s="16"/>
      <c r="Z107" s="16"/>
      <c r="AA107" s="16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322"/>
      <c r="AP107" s="322"/>
    </row>
    <row r="108" spans="1:42" ht="26.25" customHeight="1" x14ac:dyDescent="0.2">
      <c r="A108" s="54"/>
      <c r="B108" s="60" t="s">
        <v>939</v>
      </c>
      <c r="C108" s="55" t="s">
        <v>3381</v>
      </c>
      <c r="D108" s="67">
        <v>20170197</v>
      </c>
      <c r="E108" s="55" t="e">
        <f t="shared" si="6"/>
        <v>#REF!</v>
      </c>
      <c r="F108" s="21">
        <f>VLOOKUP(D108,'Captacao ANO A ANO'!A:E,5,FALSE)</f>
        <v>2751.14</v>
      </c>
      <c r="G108" s="22">
        <f t="shared" si="7"/>
        <v>0</v>
      </c>
      <c r="H108" s="23">
        <f>VLOOKUP(D108,'Captacao ANO A ANO'!A:P,7,FALSE)</f>
        <v>2017</v>
      </c>
      <c r="I108" s="23">
        <v>42928</v>
      </c>
      <c r="J108" s="57" t="s">
        <v>937</v>
      </c>
      <c r="K108" s="60" t="s">
        <v>2085</v>
      </c>
      <c r="L108" s="26" t="s">
        <v>3232</v>
      </c>
      <c r="M108" s="58" t="s">
        <v>3335</v>
      </c>
      <c r="N108" s="58" t="s">
        <v>940</v>
      </c>
      <c r="O108" s="341"/>
      <c r="P108" s="73">
        <v>2751.14</v>
      </c>
      <c r="Q108" s="308"/>
      <c r="R108" s="331"/>
      <c r="S108" s="59" t="s">
        <v>3173</v>
      </c>
      <c r="T108" s="16"/>
      <c r="U108" s="16"/>
      <c r="V108" s="16"/>
      <c r="W108" s="79"/>
      <c r="X108" s="16"/>
      <c r="Y108" s="16"/>
      <c r="Z108" s="16"/>
      <c r="AA108" s="16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322"/>
      <c r="AP108" s="322"/>
    </row>
    <row r="109" spans="1:42" ht="26.25" customHeight="1" x14ac:dyDescent="0.2">
      <c r="A109" s="54"/>
      <c r="B109" s="60" t="s">
        <v>939</v>
      </c>
      <c r="C109" s="55" t="s">
        <v>3382</v>
      </c>
      <c r="D109" s="67">
        <v>20170198</v>
      </c>
      <c r="E109" s="55" t="e">
        <f t="shared" si="6"/>
        <v>#REF!</v>
      </c>
      <c r="F109" s="21">
        <f>VLOOKUP(D109,'Captacao ANO A ANO'!A:E,5,FALSE)</f>
        <v>2657.68</v>
      </c>
      <c r="G109" s="22">
        <f t="shared" si="7"/>
        <v>0</v>
      </c>
      <c r="H109" s="23">
        <f>VLOOKUP(D109,'Captacao ANO A ANO'!A:P,7,FALSE)</f>
        <v>2017</v>
      </c>
      <c r="I109" s="23">
        <v>42928</v>
      </c>
      <c r="J109" s="57" t="s">
        <v>937</v>
      </c>
      <c r="K109" s="60" t="s">
        <v>1814</v>
      </c>
      <c r="L109" s="26" t="s">
        <v>3232</v>
      </c>
      <c r="M109" s="58" t="s">
        <v>3335</v>
      </c>
      <c r="N109" s="58" t="s">
        <v>940</v>
      </c>
      <c r="O109" s="341"/>
      <c r="P109" s="73">
        <v>2657.68</v>
      </c>
      <c r="Q109" s="308"/>
      <c r="R109" s="331"/>
      <c r="S109" s="59" t="s">
        <v>3173</v>
      </c>
      <c r="T109" s="16"/>
      <c r="U109" s="16"/>
      <c r="V109" s="16"/>
      <c r="W109" s="79"/>
      <c r="X109" s="16"/>
      <c r="Y109" s="16"/>
      <c r="Z109" s="16"/>
      <c r="AA109" s="16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322"/>
      <c r="AP109" s="322"/>
    </row>
    <row r="110" spans="1:42" ht="26.25" customHeight="1" x14ac:dyDescent="0.2">
      <c r="A110" s="54"/>
      <c r="B110" s="60" t="s">
        <v>939</v>
      </c>
      <c r="C110" s="55" t="s">
        <v>3383</v>
      </c>
      <c r="D110" s="67">
        <v>20170199</v>
      </c>
      <c r="E110" s="55" t="e">
        <f t="shared" si="6"/>
        <v>#REF!</v>
      </c>
      <c r="F110" s="21">
        <f>VLOOKUP(D110,'Captacao ANO A ANO'!A:E,5,FALSE)</f>
        <v>2969.61</v>
      </c>
      <c r="G110" s="22">
        <f t="shared" si="7"/>
        <v>0</v>
      </c>
      <c r="H110" s="23">
        <f>VLOOKUP(D110,'Captacao ANO A ANO'!A:P,7,FALSE)</f>
        <v>2017</v>
      </c>
      <c r="I110" s="23">
        <v>42928</v>
      </c>
      <c r="J110" s="57" t="s">
        <v>937</v>
      </c>
      <c r="K110" s="60" t="s">
        <v>1672</v>
      </c>
      <c r="L110" s="26" t="s">
        <v>3232</v>
      </c>
      <c r="M110" s="58" t="s">
        <v>3335</v>
      </c>
      <c r="N110" s="58" t="s">
        <v>940</v>
      </c>
      <c r="O110" s="341"/>
      <c r="P110" s="73">
        <v>2969.61</v>
      </c>
      <c r="Q110" s="308"/>
      <c r="R110" s="331"/>
      <c r="S110" s="59" t="s">
        <v>3173</v>
      </c>
      <c r="T110" s="79"/>
      <c r="U110" s="16"/>
      <c r="V110" s="79"/>
      <c r="W110" s="16"/>
      <c r="X110" s="79"/>
      <c r="Y110" s="16"/>
      <c r="Z110" s="16"/>
      <c r="AA110" s="16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322"/>
      <c r="AP110" s="322"/>
    </row>
    <row r="111" spans="1:42" ht="26.25" customHeight="1" x14ac:dyDescent="0.2">
      <c r="A111" s="54"/>
      <c r="B111" s="60" t="s">
        <v>939</v>
      </c>
      <c r="C111" s="55" t="s">
        <v>3384</v>
      </c>
      <c r="D111" s="67">
        <v>20170200</v>
      </c>
      <c r="E111" s="55" t="e">
        <f t="shared" si="6"/>
        <v>#REF!</v>
      </c>
      <c r="F111" s="21">
        <f>VLOOKUP(D111,'Captacao ANO A ANO'!A:E,5,FALSE)</f>
        <v>2762.16</v>
      </c>
      <c r="G111" s="22">
        <f t="shared" si="7"/>
        <v>0</v>
      </c>
      <c r="H111" s="23">
        <f>VLOOKUP(D111,'Captacao ANO A ANO'!A:P,7,FALSE)</f>
        <v>2017</v>
      </c>
      <c r="I111" s="23">
        <v>42928</v>
      </c>
      <c r="J111" s="57" t="s">
        <v>937</v>
      </c>
      <c r="K111" s="60" t="s">
        <v>2107</v>
      </c>
      <c r="L111" s="26" t="s">
        <v>3232</v>
      </c>
      <c r="M111" s="58" t="s">
        <v>3335</v>
      </c>
      <c r="N111" s="58" t="s">
        <v>940</v>
      </c>
      <c r="O111" s="341"/>
      <c r="P111" s="73">
        <v>2762.16</v>
      </c>
      <c r="Q111" s="308"/>
      <c r="R111" s="331"/>
      <c r="S111" s="59" t="s">
        <v>3173</v>
      </c>
      <c r="T111" s="16"/>
      <c r="U111" s="16"/>
      <c r="V111" s="16"/>
      <c r="W111" s="16"/>
      <c r="X111" s="16"/>
      <c r="Y111" s="16"/>
      <c r="Z111" s="16"/>
      <c r="AA111" s="16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322"/>
      <c r="AP111" s="322"/>
    </row>
    <row r="112" spans="1:42" ht="26.25" customHeight="1" x14ac:dyDescent="0.2">
      <c r="A112" s="54"/>
      <c r="B112" s="60" t="s">
        <v>939</v>
      </c>
      <c r="C112" s="55" t="s">
        <v>3385</v>
      </c>
      <c r="D112" s="67">
        <v>20170201</v>
      </c>
      <c r="E112" s="55" t="e">
        <f t="shared" si="6"/>
        <v>#REF!</v>
      </c>
      <c r="F112" s="21">
        <f>VLOOKUP(D112,'Captacao ANO A ANO'!A:E,5,FALSE)</f>
        <v>1123.28</v>
      </c>
      <c r="G112" s="22">
        <f t="shared" si="7"/>
        <v>0</v>
      </c>
      <c r="H112" s="23">
        <f>VLOOKUP(D112,'Captacao ANO A ANO'!A:P,7,FALSE)</f>
        <v>2017</v>
      </c>
      <c r="I112" s="23">
        <v>42928</v>
      </c>
      <c r="J112" s="57" t="s">
        <v>937</v>
      </c>
      <c r="K112" s="60" t="s">
        <v>2086</v>
      </c>
      <c r="L112" s="26" t="s">
        <v>3232</v>
      </c>
      <c r="M112" s="58" t="s">
        <v>3335</v>
      </c>
      <c r="N112" s="58" t="s">
        <v>940</v>
      </c>
      <c r="O112" s="344"/>
      <c r="P112" s="73">
        <v>1123.28</v>
      </c>
      <c r="Q112" s="335"/>
      <c r="R112" s="336"/>
      <c r="S112" s="59" t="s">
        <v>3173</v>
      </c>
      <c r="T112" s="16"/>
      <c r="U112" s="16"/>
      <c r="V112" s="16"/>
      <c r="W112" s="16"/>
      <c r="X112" s="16"/>
      <c r="Y112" s="16"/>
      <c r="Z112" s="16"/>
      <c r="AA112" s="16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322"/>
      <c r="AP112" s="322"/>
    </row>
    <row r="113" spans="1:42" ht="21" customHeight="1" x14ac:dyDescent="0.2">
      <c r="A113" s="54"/>
      <c r="B113" s="60" t="s">
        <v>1067</v>
      </c>
      <c r="C113" s="55" t="s">
        <v>3386</v>
      </c>
      <c r="D113" s="67">
        <v>20170246</v>
      </c>
      <c r="E113" s="55" t="e">
        <f t="shared" si="6"/>
        <v>#REF!</v>
      </c>
      <c r="F113" s="21">
        <f>VLOOKUP(D113,'Captacao ANO A ANO'!A:E,5,FALSE)</f>
        <v>83000</v>
      </c>
      <c r="G113" s="22">
        <f t="shared" si="7"/>
        <v>0</v>
      </c>
      <c r="H113" s="23">
        <f>VLOOKUP(D113,'Captacao ANO A ANO'!A:P,7,FALSE)</f>
        <v>2017</v>
      </c>
      <c r="I113" s="23">
        <v>43031</v>
      </c>
      <c r="J113" s="57" t="s">
        <v>550</v>
      </c>
      <c r="K113" s="60" t="s">
        <v>3387</v>
      </c>
      <c r="L113" s="26" t="s">
        <v>3388</v>
      </c>
      <c r="M113" s="58" t="s">
        <v>3389</v>
      </c>
      <c r="N113" s="58" t="s">
        <v>3390</v>
      </c>
      <c r="O113" s="341">
        <v>169907.04</v>
      </c>
      <c r="P113" s="73">
        <v>83000</v>
      </c>
      <c r="Q113" s="308">
        <f>P113</f>
        <v>83000</v>
      </c>
      <c r="R113" s="331">
        <f t="shared" ref="R113:R114" si="12">O113-Q113</f>
        <v>86907.040000000008</v>
      </c>
      <c r="S113" s="59" t="s">
        <v>3173</v>
      </c>
      <c r="T113" s="16"/>
      <c r="U113" s="16"/>
      <c r="V113" s="16"/>
      <c r="W113" s="16"/>
      <c r="X113" s="16"/>
      <c r="Y113" s="16"/>
      <c r="Z113" s="16"/>
      <c r="AA113" s="16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322"/>
      <c r="AP113" s="322"/>
    </row>
    <row r="114" spans="1:42" ht="26.25" customHeight="1" x14ac:dyDescent="0.2">
      <c r="A114" s="54"/>
      <c r="B114" s="60" t="s">
        <v>793</v>
      </c>
      <c r="C114" s="55" t="s">
        <v>3391</v>
      </c>
      <c r="D114" s="67">
        <v>20170009</v>
      </c>
      <c r="E114" s="55" t="e">
        <f t="shared" si="6"/>
        <v>#REF!</v>
      </c>
      <c r="F114" s="21">
        <f>VLOOKUP(D114,'Captacao ANO A ANO'!A:E,5,FALSE)</f>
        <v>7000</v>
      </c>
      <c r="G114" s="22">
        <f t="shared" si="7"/>
        <v>0</v>
      </c>
      <c r="H114" s="23">
        <f>VLOOKUP(D114,'Captacao ANO A ANO'!A:P,7,FALSE)</f>
        <v>2017</v>
      </c>
      <c r="I114" s="23">
        <v>42818</v>
      </c>
      <c r="J114" s="57" t="s">
        <v>3392</v>
      </c>
      <c r="K114" s="60" t="s">
        <v>3393</v>
      </c>
      <c r="L114" s="26" t="s">
        <v>3232</v>
      </c>
      <c r="M114" s="58" t="s">
        <v>3394</v>
      </c>
      <c r="N114" s="58" t="s">
        <v>794</v>
      </c>
      <c r="O114" s="70">
        <v>196844.05</v>
      </c>
      <c r="P114" s="73">
        <v>7000</v>
      </c>
      <c r="Q114" s="77">
        <f>P114+P115</f>
        <v>11000</v>
      </c>
      <c r="R114" s="78">
        <f t="shared" si="12"/>
        <v>185844.05</v>
      </c>
      <c r="S114" s="59" t="s">
        <v>3173</v>
      </c>
      <c r="T114" s="16"/>
      <c r="U114" s="16"/>
      <c r="V114" s="16"/>
      <c r="W114" s="79"/>
      <c r="X114" s="333"/>
      <c r="Y114" s="16"/>
      <c r="Z114" s="16"/>
      <c r="AA114" s="16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322"/>
      <c r="AP114" s="322"/>
    </row>
    <row r="115" spans="1:42" ht="26.25" customHeight="1" x14ac:dyDescent="0.2">
      <c r="A115" s="54"/>
      <c r="B115" s="60" t="s">
        <v>793</v>
      </c>
      <c r="C115" s="55" t="s">
        <v>3395</v>
      </c>
      <c r="D115" s="67">
        <v>20170010</v>
      </c>
      <c r="E115" s="55" t="e">
        <f t="shared" si="6"/>
        <v>#REF!</v>
      </c>
      <c r="F115" s="21">
        <f>VLOOKUP(D115,'Captacao ANO A ANO'!A:E,5,FALSE)</f>
        <v>4000</v>
      </c>
      <c r="G115" s="22">
        <f t="shared" si="7"/>
        <v>0</v>
      </c>
      <c r="H115" s="23">
        <f>VLOOKUP(D115,'Captacao ANO A ANO'!A:P,7,FALSE)</f>
        <v>2017</v>
      </c>
      <c r="I115" s="23">
        <v>42818</v>
      </c>
      <c r="J115" s="57" t="s">
        <v>3392</v>
      </c>
      <c r="K115" s="60" t="s">
        <v>3396</v>
      </c>
      <c r="L115" s="26" t="s">
        <v>3232</v>
      </c>
      <c r="M115" s="58" t="s">
        <v>3394</v>
      </c>
      <c r="N115" s="58" t="s">
        <v>794</v>
      </c>
      <c r="O115" s="350"/>
      <c r="P115" s="73">
        <v>4000</v>
      </c>
      <c r="Q115" s="351"/>
      <c r="R115" s="352"/>
      <c r="S115" s="59" t="s">
        <v>3173</v>
      </c>
      <c r="T115" s="16"/>
      <c r="U115" s="16"/>
      <c r="V115" s="16"/>
      <c r="W115" s="79"/>
      <c r="X115" s="298"/>
      <c r="Y115" s="16"/>
      <c r="Z115" s="16"/>
      <c r="AA115" s="16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322"/>
      <c r="AP115" s="322"/>
    </row>
    <row r="116" spans="1:42" ht="25.5" customHeight="1" x14ac:dyDescent="0.2">
      <c r="A116" s="54"/>
      <c r="B116" s="60" t="s">
        <v>788</v>
      </c>
      <c r="C116" s="55" t="s">
        <v>3397</v>
      </c>
      <c r="D116" s="67">
        <v>20170045</v>
      </c>
      <c r="E116" s="55" t="e">
        <f t="shared" si="6"/>
        <v>#REF!</v>
      </c>
      <c r="F116" s="21">
        <f>VLOOKUP(D116,'Captacao ANO A ANO'!A:E,5,FALSE)</f>
        <v>145200</v>
      </c>
      <c r="G116" s="22">
        <f t="shared" si="7"/>
        <v>0</v>
      </c>
      <c r="H116" s="23">
        <f>VLOOKUP(D116,'Captacao ANO A ANO'!A:P,7,FALSE)</f>
        <v>2017</v>
      </c>
      <c r="I116" s="23">
        <v>42816</v>
      </c>
      <c r="J116" s="25" t="s">
        <v>379</v>
      </c>
      <c r="K116" s="80" t="s">
        <v>3325</v>
      </c>
      <c r="L116" s="26" t="s">
        <v>3306</v>
      </c>
      <c r="M116" s="81" t="s">
        <v>3398</v>
      </c>
      <c r="N116" s="81" t="s">
        <v>3399</v>
      </c>
      <c r="O116" s="82">
        <v>197596.42</v>
      </c>
      <c r="P116" s="73">
        <v>145200</v>
      </c>
      <c r="Q116" s="77">
        <f>SUM(P116+P117)</f>
        <v>197596.41999999998</v>
      </c>
      <c r="R116" s="53">
        <f>O116-P116-P117</f>
        <v>0</v>
      </c>
      <c r="S116" s="59" t="s">
        <v>3173</v>
      </c>
      <c r="T116" s="16"/>
      <c r="U116" s="298"/>
      <c r="V116" s="16"/>
      <c r="W116" s="79"/>
      <c r="X116" s="298"/>
      <c r="Y116" s="16"/>
      <c r="Z116" s="16"/>
      <c r="AA116" s="16"/>
      <c r="AB116" s="79"/>
      <c r="AC116" s="16"/>
      <c r="AD116" s="16"/>
      <c r="AE116" s="16"/>
      <c r="AF116" s="16"/>
      <c r="AG116" s="298"/>
      <c r="AH116" s="298"/>
      <c r="AI116" s="298"/>
      <c r="AJ116" s="298"/>
      <c r="AK116" s="298"/>
      <c r="AL116" s="298"/>
      <c r="AM116" s="298"/>
      <c r="AN116" s="298"/>
      <c r="AO116" s="322"/>
      <c r="AP116" s="322"/>
    </row>
    <row r="117" spans="1:42" ht="24.75" customHeight="1" x14ac:dyDescent="0.2">
      <c r="A117" s="54"/>
      <c r="B117" s="60" t="s">
        <v>788</v>
      </c>
      <c r="C117" s="55" t="s">
        <v>3400</v>
      </c>
      <c r="D117" s="67">
        <v>20170046</v>
      </c>
      <c r="E117" s="55" t="e">
        <f t="shared" si="6"/>
        <v>#REF!</v>
      </c>
      <c r="F117" s="21">
        <f>VLOOKUP(D117,'Captacao ANO A ANO'!A:E,5,FALSE)</f>
        <v>52396.42</v>
      </c>
      <c r="G117" s="22">
        <f t="shared" si="7"/>
        <v>0</v>
      </c>
      <c r="H117" s="23">
        <f>VLOOKUP(D117,'Captacao ANO A ANO'!A:P,7,FALSE)</f>
        <v>2017</v>
      </c>
      <c r="I117" s="23">
        <v>42816</v>
      </c>
      <c r="J117" s="57" t="s">
        <v>383</v>
      </c>
      <c r="K117" s="60" t="s">
        <v>3305</v>
      </c>
      <c r="L117" s="26" t="s">
        <v>3306</v>
      </c>
      <c r="M117" s="58" t="s">
        <v>3398</v>
      </c>
      <c r="N117" s="58" t="s">
        <v>3399</v>
      </c>
      <c r="O117" s="353"/>
      <c r="P117" s="73">
        <v>52396.42</v>
      </c>
      <c r="Q117" s="351"/>
      <c r="R117" s="336"/>
      <c r="S117" s="59" t="s">
        <v>3173</v>
      </c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322"/>
      <c r="AP117" s="322"/>
    </row>
    <row r="118" spans="1:42" ht="24.75" customHeight="1" x14ac:dyDescent="0.2">
      <c r="A118" s="54"/>
      <c r="B118" s="83" t="s">
        <v>994</v>
      </c>
      <c r="C118" s="84" t="s">
        <v>3401</v>
      </c>
      <c r="D118" s="67">
        <v>20170209</v>
      </c>
      <c r="E118" s="55" t="e">
        <f t="shared" si="6"/>
        <v>#REF!</v>
      </c>
      <c r="F118" s="21">
        <f>VLOOKUP(D118,'Captacao ANO A ANO'!A:E,5,FALSE)</f>
        <v>55560</v>
      </c>
      <c r="G118" s="22">
        <f t="shared" si="7"/>
        <v>0</v>
      </c>
      <c r="H118" s="23">
        <f>VLOOKUP(D118,'Captacao ANO A ANO'!A:P,7,FALSE)</f>
        <v>2017</v>
      </c>
      <c r="I118" s="85">
        <v>42930</v>
      </c>
      <c r="J118" s="86" t="s">
        <v>992</v>
      </c>
      <c r="K118" s="83" t="s">
        <v>3402</v>
      </c>
      <c r="L118" s="87" t="s">
        <v>3232</v>
      </c>
      <c r="M118" s="61" t="s">
        <v>3403</v>
      </c>
      <c r="N118" s="61" t="s">
        <v>3404</v>
      </c>
      <c r="O118" s="353">
        <v>137438.89000000001</v>
      </c>
      <c r="P118" s="73">
        <v>55560</v>
      </c>
      <c r="Q118" s="351">
        <f t="shared" ref="Q118:Q121" si="13">P118</f>
        <v>55560</v>
      </c>
      <c r="R118" s="88">
        <f t="shared" ref="R118:R119" si="14">O118-Q118</f>
        <v>81878.890000000014</v>
      </c>
      <c r="S118" s="59" t="s">
        <v>3173</v>
      </c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322"/>
      <c r="AP118" s="322"/>
    </row>
    <row r="119" spans="1:42" ht="24.75" customHeight="1" x14ac:dyDescent="0.2">
      <c r="A119" s="54"/>
      <c r="B119" s="83" t="s">
        <v>1089</v>
      </c>
      <c r="C119" s="84" t="s">
        <v>3405</v>
      </c>
      <c r="D119" s="67">
        <v>20170269</v>
      </c>
      <c r="E119" s="55" t="e">
        <f t="shared" si="6"/>
        <v>#REF!</v>
      </c>
      <c r="F119" s="21">
        <f>VLOOKUP(D119,'Captacao ANO A ANO'!A:E,5,FALSE)</f>
        <v>0</v>
      </c>
      <c r="G119" s="22">
        <f t="shared" si="7"/>
        <v>-72000</v>
      </c>
      <c r="H119" s="23">
        <f>VLOOKUP(D119,'Captacao ANO A ANO'!A:P,7,FALSE)</f>
        <v>2017</v>
      </c>
      <c r="I119" s="85">
        <v>43083</v>
      </c>
      <c r="J119" s="86" t="s">
        <v>3406</v>
      </c>
      <c r="K119" s="83" t="s">
        <v>3407</v>
      </c>
      <c r="L119" s="87" t="s">
        <v>3388</v>
      </c>
      <c r="M119" s="61" t="s">
        <v>3408</v>
      </c>
      <c r="N119" s="61" t="s">
        <v>1090</v>
      </c>
      <c r="O119" s="353">
        <v>124762.46</v>
      </c>
      <c r="P119" s="73">
        <v>72000</v>
      </c>
      <c r="Q119" s="351">
        <f t="shared" si="13"/>
        <v>72000</v>
      </c>
      <c r="R119" s="88">
        <f t="shared" si="14"/>
        <v>52762.460000000006</v>
      </c>
      <c r="S119" s="59" t="s">
        <v>3173</v>
      </c>
      <c r="T119" s="320"/>
      <c r="U119" s="320"/>
      <c r="V119" s="320"/>
      <c r="W119" s="320"/>
      <c r="X119" s="354"/>
      <c r="Y119" s="320"/>
      <c r="Z119" s="320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322"/>
      <c r="AP119" s="322"/>
    </row>
    <row r="120" spans="1:42" ht="24.75" customHeight="1" x14ac:dyDescent="0.2">
      <c r="A120" s="89"/>
      <c r="B120" s="90" t="s">
        <v>888</v>
      </c>
      <c r="C120" s="91" t="s">
        <v>3409</v>
      </c>
      <c r="D120" s="67">
        <v>20170118</v>
      </c>
      <c r="E120" s="55" t="e">
        <f t="shared" si="6"/>
        <v>#REF!</v>
      </c>
      <c r="F120" s="21">
        <f>VLOOKUP(D120,'Captacao ANO A ANO'!A:E,5,FALSE)</f>
        <v>284772.21999999997</v>
      </c>
      <c r="G120" s="22">
        <f t="shared" si="7"/>
        <v>0</v>
      </c>
      <c r="H120" s="23">
        <f>VLOOKUP(D120,'Captacao ANO A ANO'!A:P,7,FALSE)</f>
        <v>2017</v>
      </c>
      <c r="I120" s="92">
        <v>42891</v>
      </c>
      <c r="J120" s="86" t="s">
        <v>3410</v>
      </c>
      <c r="K120" s="86" t="s">
        <v>3411</v>
      </c>
      <c r="L120" s="87" t="s">
        <v>3274</v>
      </c>
      <c r="M120" s="90" t="s">
        <v>3412</v>
      </c>
      <c r="N120" s="61" t="s">
        <v>3413</v>
      </c>
      <c r="O120" s="93">
        <v>284772.21999999997</v>
      </c>
      <c r="P120" s="73">
        <v>284772.21999999997</v>
      </c>
      <c r="Q120" s="74">
        <f t="shared" si="13"/>
        <v>284772.21999999997</v>
      </c>
      <c r="R120" s="88">
        <f>O124-Q124</f>
        <v>0</v>
      </c>
      <c r="S120" s="59" t="s">
        <v>3173</v>
      </c>
      <c r="T120" s="320"/>
      <c r="U120" s="320"/>
      <c r="V120" s="320"/>
      <c r="W120" s="320"/>
      <c r="X120" s="354"/>
      <c r="Y120" s="320"/>
      <c r="Z120" s="320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322"/>
      <c r="AP120" s="322"/>
    </row>
    <row r="121" spans="1:42" ht="24.75" customHeight="1" x14ac:dyDescent="0.2">
      <c r="A121" s="89"/>
      <c r="B121" s="90" t="s">
        <v>1080</v>
      </c>
      <c r="C121" s="91" t="s">
        <v>3414</v>
      </c>
      <c r="D121" s="67">
        <v>20170248</v>
      </c>
      <c r="E121" s="55" t="e">
        <f t="shared" si="6"/>
        <v>#REF!</v>
      </c>
      <c r="F121" s="21">
        <f>VLOOKUP(D121,'Captacao ANO A ANO'!A:E,5,FALSE)</f>
        <v>270415.25</v>
      </c>
      <c r="G121" s="22">
        <f t="shared" si="7"/>
        <v>0</v>
      </c>
      <c r="H121" s="23">
        <f>VLOOKUP(D121,'Captacao ANO A ANO'!A:P,7,FALSE)</f>
        <v>2017</v>
      </c>
      <c r="I121" s="92">
        <v>43056</v>
      </c>
      <c r="J121" s="86" t="s">
        <v>210</v>
      </c>
      <c r="K121" s="86" t="s">
        <v>3415</v>
      </c>
      <c r="L121" s="87" t="s">
        <v>3306</v>
      </c>
      <c r="M121" s="90" t="s">
        <v>3416</v>
      </c>
      <c r="N121" s="61" t="s">
        <v>1081</v>
      </c>
      <c r="O121" s="82">
        <v>270415.25</v>
      </c>
      <c r="P121" s="73">
        <v>270415.25</v>
      </c>
      <c r="Q121" s="77">
        <f t="shared" si="13"/>
        <v>270415.25</v>
      </c>
      <c r="R121" s="88">
        <f t="shared" ref="R121:R122" si="15">O121-Q121</f>
        <v>0</v>
      </c>
      <c r="S121" s="59" t="s">
        <v>3173</v>
      </c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322"/>
      <c r="AP121" s="322"/>
    </row>
    <row r="122" spans="1:42" ht="24.75" customHeight="1" x14ac:dyDescent="0.2">
      <c r="A122" s="89"/>
      <c r="B122" s="90" t="s">
        <v>1026</v>
      </c>
      <c r="C122" s="91" t="s">
        <v>3417</v>
      </c>
      <c r="D122" s="67">
        <v>20170232</v>
      </c>
      <c r="E122" s="55" t="e">
        <f t="shared" si="6"/>
        <v>#REF!</v>
      </c>
      <c r="F122" s="21">
        <f>VLOOKUP(D122,'Captacao ANO A ANO'!A:E,5,FALSE)</f>
        <v>90845</v>
      </c>
      <c r="G122" s="22">
        <f t="shared" si="7"/>
        <v>0</v>
      </c>
      <c r="H122" s="23">
        <f>VLOOKUP(D122,'Captacao ANO A ANO'!A:P,7,FALSE)</f>
        <v>2017</v>
      </c>
      <c r="I122" s="92">
        <v>42975</v>
      </c>
      <c r="J122" s="86" t="s">
        <v>383</v>
      </c>
      <c r="K122" s="86" t="s">
        <v>3418</v>
      </c>
      <c r="L122" s="87" t="s">
        <v>3306</v>
      </c>
      <c r="M122" s="90" t="s">
        <v>3419</v>
      </c>
      <c r="N122" s="61" t="s">
        <v>3420</v>
      </c>
      <c r="O122" s="71">
        <v>141554.1</v>
      </c>
      <c r="P122" s="73">
        <v>90845</v>
      </c>
      <c r="Q122" s="77">
        <f>P122+P123</f>
        <v>141554.1</v>
      </c>
      <c r="R122" s="53">
        <f t="shared" si="15"/>
        <v>0</v>
      </c>
      <c r="S122" s="59" t="s">
        <v>3173</v>
      </c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322"/>
      <c r="AP122" s="322"/>
    </row>
    <row r="123" spans="1:42" ht="24.75" customHeight="1" x14ac:dyDescent="0.2">
      <c r="A123" s="89"/>
      <c r="B123" s="90" t="s">
        <v>1026</v>
      </c>
      <c r="C123" s="91" t="s">
        <v>3421</v>
      </c>
      <c r="D123" s="67">
        <v>20170233</v>
      </c>
      <c r="E123" s="55" t="e">
        <f t="shared" si="6"/>
        <v>#REF!</v>
      </c>
      <c r="F123" s="21">
        <f>VLOOKUP(D123,'Captacao ANO A ANO'!A:E,5,FALSE)</f>
        <v>50709.1</v>
      </c>
      <c r="G123" s="22">
        <f t="shared" si="7"/>
        <v>0</v>
      </c>
      <c r="H123" s="23">
        <f>VLOOKUP(D123,'Captacao ANO A ANO'!A:P,7,FALSE)</f>
        <v>2017</v>
      </c>
      <c r="I123" s="92">
        <v>42975</v>
      </c>
      <c r="J123" s="86" t="s">
        <v>379</v>
      </c>
      <c r="K123" s="86" t="s">
        <v>3310</v>
      </c>
      <c r="L123" s="87" t="s">
        <v>3306</v>
      </c>
      <c r="M123" s="90" t="s">
        <v>3419</v>
      </c>
      <c r="N123" s="61" t="s">
        <v>3420</v>
      </c>
      <c r="O123" s="341"/>
      <c r="P123" s="73">
        <v>50709.1</v>
      </c>
      <c r="Q123" s="351"/>
      <c r="R123" s="336"/>
      <c r="S123" s="59" t="s">
        <v>3173</v>
      </c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322"/>
      <c r="AP123" s="322"/>
    </row>
    <row r="124" spans="1:42" ht="23.25" customHeight="1" x14ac:dyDescent="0.2">
      <c r="A124" s="54"/>
      <c r="B124" s="60" t="s">
        <v>873</v>
      </c>
      <c r="C124" s="55" t="s">
        <v>3422</v>
      </c>
      <c r="D124" s="67">
        <v>20170121</v>
      </c>
      <c r="E124" s="55" t="e">
        <f t="shared" si="6"/>
        <v>#REF!</v>
      </c>
      <c r="F124" s="21">
        <f>VLOOKUP(D124,'Captacao ANO A ANO'!A:E,5,FALSE)</f>
        <v>228546.22</v>
      </c>
      <c r="G124" s="22">
        <f t="shared" si="7"/>
        <v>0</v>
      </c>
      <c r="H124" s="23">
        <f>VLOOKUP(D124,'Captacao ANO A ANO'!A:P,7,FALSE)</f>
        <v>2017</v>
      </c>
      <c r="I124" s="23">
        <v>42863</v>
      </c>
      <c r="J124" s="57" t="s">
        <v>3423</v>
      </c>
      <c r="K124" s="60" t="s">
        <v>3424</v>
      </c>
      <c r="L124" s="26" t="s">
        <v>3274</v>
      </c>
      <c r="M124" s="58" t="s">
        <v>3425</v>
      </c>
      <c r="N124" s="58" t="s">
        <v>3426</v>
      </c>
      <c r="O124" s="355">
        <v>228546.22</v>
      </c>
      <c r="P124" s="73">
        <v>228546.22</v>
      </c>
      <c r="Q124" s="74">
        <f>P124</f>
        <v>228546.22</v>
      </c>
      <c r="R124" s="88">
        <f>O124-Q124</f>
        <v>0</v>
      </c>
      <c r="S124" s="59" t="s">
        <v>3173</v>
      </c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322"/>
      <c r="AP124" s="322"/>
    </row>
    <row r="125" spans="1:42" ht="23.25" customHeight="1" x14ac:dyDescent="0.2">
      <c r="A125" s="475" t="s">
        <v>655</v>
      </c>
      <c r="B125" s="476"/>
      <c r="C125" s="477" t="s">
        <v>3229</v>
      </c>
      <c r="D125" s="476"/>
      <c r="E125" s="476"/>
      <c r="F125" s="476"/>
      <c r="G125" s="476"/>
      <c r="H125" s="476"/>
      <c r="I125" s="476"/>
      <c r="J125" s="476"/>
      <c r="K125" s="49"/>
      <c r="L125" s="48"/>
      <c r="M125" s="49"/>
      <c r="N125" s="337">
        <v>50000</v>
      </c>
      <c r="O125" s="355"/>
      <c r="P125" s="94"/>
      <c r="Q125" s="95"/>
      <c r="R125" s="96"/>
      <c r="S125" s="97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322"/>
      <c r="AP125" s="322"/>
    </row>
    <row r="126" spans="1:42" ht="23.25" customHeight="1" x14ac:dyDescent="0.2">
      <c r="A126" s="54"/>
      <c r="B126" s="60" t="s">
        <v>655</v>
      </c>
      <c r="C126" s="55" t="s">
        <v>3427</v>
      </c>
      <c r="D126" s="56">
        <v>20170011</v>
      </c>
      <c r="E126" s="55" t="e">
        <f t="shared" ref="E126:E265" si="16">VLOOKUP(D126,#REF!,10,FALSE)</f>
        <v>#REF!</v>
      </c>
      <c r="F126" s="21">
        <f>VLOOKUP(D126,'Captacao ANO A ANO'!A:E,5,FALSE)</f>
        <v>6600</v>
      </c>
      <c r="G126" s="22">
        <f t="shared" ref="G126:G265" si="17">F126-P126</f>
        <v>0</v>
      </c>
      <c r="H126" s="23">
        <f>VLOOKUP(D126,'Captacao ANO A ANO'!A:P,7,FALSE)</f>
        <v>2017</v>
      </c>
      <c r="I126" s="23">
        <v>42775</v>
      </c>
      <c r="J126" s="57" t="s">
        <v>3428</v>
      </c>
      <c r="K126" s="60" t="s">
        <v>3429</v>
      </c>
      <c r="L126" s="26" t="s">
        <v>3388</v>
      </c>
      <c r="M126" s="58" t="s">
        <v>3430</v>
      </c>
      <c r="N126" s="58" t="s">
        <v>656</v>
      </c>
      <c r="O126" s="70">
        <v>284629.09999999998</v>
      </c>
      <c r="P126" s="73">
        <v>6600</v>
      </c>
      <c r="Q126" s="29">
        <f>SUM(P126:P133)+N125</f>
        <v>105800</v>
      </c>
      <c r="R126" s="53">
        <f>O126-Q126</f>
        <v>178829.09999999998</v>
      </c>
      <c r="S126" s="59" t="s">
        <v>3173</v>
      </c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322"/>
      <c r="AP126" s="322"/>
    </row>
    <row r="127" spans="1:42" ht="23.25" customHeight="1" x14ac:dyDescent="0.2">
      <c r="A127" s="54"/>
      <c r="B127" s="60" t="s">
        <v>655</v>
      </c>
      <c r="C127" s="84" t="s">
        <v>3431</v>
      </c>
      <c r="D127" s="56">
        <v>20170024</v>
      </c>
      <c r="E127" s="55" t="e">
        <f t="shared" si="16"/>
        <v>#REF!</v>
      </c>
      <c r="F127" s="21">
        <f>VLOOKUP(D127,'Captacao ANO A ANO'!A:E,5,FALSE)</f>
        <v>8400</v>
      </c>
      <c r="G127" s="22">
        <f t="shared" si="17"/>
        <v>0</v>
      </c>
      <c r="H127" s="23">
        <f>VLOOKUP(D127,'Captacao ANO A ANO'!A:P,7,FALSE)</f>
        <v>2017</v>
      </c>
      <c r="I127" s="85">
        <v>42435</v>
      </c>
      <c r="J127" s="86" t="s">
        <v>1459</v>
      </c>
      <c r="K127" s="83" t="s">
        <v>3432</v>
      </c>
      <c r="L127" s="87" t="s">
        <v>3274</v>
      </c>
      <c r="M127" s="61" t="s">
        <v>3430</v>
      </c>
      <c r="N127" s="61" t="s">
        <v>656</v>
      </c>
      <c r="O127" s="356"/>
      <c r="P127" s="98">
        <v>8400</v>
      </c>
      <c r="Q127" s="308"/>
      <c r="R127" s="331"/>
      <c r="S127" s="59" t="s">
        <v>3173</v>
      </c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322"/>
      <c r="AP127" s="322"/>
    </row>
    <row r="128" spans="1:42" ht="23.25" customHeight="1" x14ac:dyDescent="0.2">
      <c r="A128" s="54"/>
      <c r="B128" s="60" t="s">
        <v>655</v>
      </c>
      <c r="C128" s="84" t="s">
        <v>3433</v>
      </c>
      <c r="D128" s="56">
        <v>20170025</v>
      </c>
      <c r="E128" s="55" t="e">
        <f t="shared" si="16"/>
        <v>#REF!</v>
      </c>
      <c r="F128" s="21">
        <f>VLOOKUP(D128,'Captacao ANO A ANO'!A:E,5,FALSE)</f>
        <v>6000</v>
      </c>
      <c r="G128" s="22">
        <f t="shared" si="17"/>
        <v>0</v>
      </c>
      <c r="H128" s="23">
        <f>VLOOKUP(D128,'Captacao ANO A ANO'!A:P,7,FALSE)</f>
        <v>2017</v>
      </c>
      <c r="I128" s="85">
        <v>42435</v>
      </c>
      <c r="J128" s="86" t="s">
        <v>1459</v>
      </c>
      <c r="K128" s="83" t="s">
        <v>3434</v>
      </c>
      <c r="L128" s="87" t="s">
        <v>3274</v>
      </c>
      <c r="M128" s="61" t="s">
        <v>3430</v>
      </c>
      <c r="N128" s="61" t="s">
        <v>656</v>
      </c>
      <c r="O128" s="356"/>
      <c r="P128" s="98">
        <v>6000</v>
      </c>
      <c r="Q128" s="308"/>
      <c r="R128" s="331"/>
      <c r="S128" s="59" t="s">
        <v>3173</v>
      </c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322"/>
      <c r="AP128" s="322"/>
    </row>
    <row r="129" spans="1:42" ht="23.25" customHeight="1" x14ac:dyDescent="0.2">
      <c r="A129" s="54"/>
      <c r="B129" s="60" t="s">
        <v>655</v>
      </c>
      <c r="C129" s="84" t="s">
        <v>3435</v>
      </c>
      <c r="D129" s="56">
        <v>20170026</v>
      </c>
      <c r="E129" s="55" t="e">
        <f t="shared" si="16"/>
        <v>#REF!</v>
      </c>
      <c r="F129" s="21">
        <f>VLOOKUP(D129,'Captacao ANO A ANO'!A:E,5,FALSE)</f>
        <v>6000</v>
      </c>
      <c r="G129" s="22">
        <f t="shared" si="17"/>
        <v>0</v>
      </c>
      <c r="H129" s="23">
        <f>VLOOKUP(D129,'Captacao ANO A ANO'!A:P,7,FALSE)</f>
        <v>2017</v>
      </c>
      <c r="I129" s="85">
        <v>42435</v>
      </c>
      <c r="J129" s="86" t="s">
        <v>1459</v>
      </c>
      <c r="K129" s="83" t="s">
        <v>3436</v>
      </c>
      <c r="L129" s="87" t="s">
        <v>3274</v>
      </c>
      <c r="M129" s="61" t="s">
        <v>3430</v>
      </c>
      <c r="N129" s="61" t="s">
        <v>656</v>
      </c>
      <c r="O129" s="356"/>
      <c r="P129" s="98">
        <v>6000</v>
      </c>
      <c r="Q129" s="308"/>
      <c r="R129" s="331"/>
      <c r="S129" s="59" t="s">
        <v>3173</v>
      </c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322"/>
      <c r="AP129" s="322"/>
    </row>
    <row r="130" spans="1:42" ht="18" customHeight="1" x14ac:dyDescent="0.2">
      <c r="A130" s="54"/>
      <c r="B130" s="60" t="s">
        <v>655</v>
      </c>
      <c r="C130" s="84" t="s">
        <v>3437</v>
      </c>
      <c r="D130" s="56">
        <v>20170027</v>
      </c>
      <c r="E130" s="55" t="e">
        <f t="shared" si="16"/>
        <v>#REF!</v>
      </c>
      <c r="F130" s="21">
        <f>VLOOKUP(D130,'Captacao ANO A ANO'!A:E,5,FALSE)</f>
        <v>6000</v>
      </c>
      <c r="G130" s="22">
        <f t="shared" si="17"/>
        <v>0</v>
      </c>
      <c r="H130" s="23">
        <f>VLOOKUP(D130,'Captacao ANO A ANO'!A:P,7,FALSE)</f>
        <v>2017</v>
      </c>
      <c r="I130" s="85">
        <v>42435</v>
      </c>
      <c r="J130" s="86" t="s">
        <v>1459</v>
      </c>
      <c r="K130" s="83" t="s">
        <v>3438</v>
      </c>
      <c r="L130" s="87" t="s">
        <v>3274</v>
      </c>
      <c r="M130" s="61" t="s">
        <v>3430</v>
      </c>
      <c r="N130" s="61" t="s">
        <v>656</v>
      </c>
      <c r="O130" s="356"/>
      <c r="P130" s="98">
        <v>6000</v>
      </c>
      <c r="Q130" s="308"/>
      <c r="R130" s="331"/>
      <c r="S130" s="59" t="s">
        <v>3173</v>
      </c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322"/>
      <c r="AP130" s="322"/>
    </row>
    <row r="131" spans="1:42" ht="12.75" customHeight="1" x14ac:dyDescent="0.2">
      <c r="A131" s="54"/>
      <c r="B131" s="60" t="s">
        <v>655</v>
      </c>
      <c r="C131" s="84" t="s">
        <v>3439</v>
      </c>
      <c r="D131" s="56">
        <v>20170028</v>
      </c>
      <c r="E131" s="55" t="e">
        <f t="shared" si="16"/>
        <v>#REF!</v>
      </c>
      <c r="F131" s="21">
        <f>VLOOKUP(D131,'Captacao ANO A ANO'!A:E,5,FALSE)</f>
        <v>8400</v>
      </c>
      <c r="G131" s="22">
        <f t="shared" si="17"/>
        <v>0</v>
      </c>
      <c r="H131" s="23">
        <f>VLOOKUP(D131,'Captacao ANO A ANO'!A:P,7,FALSE)</f>
        <v>2017</v>
      </c>
      <c r="I131" s="85">
        <v>42435</v>
      </c>
      <c r="J131" s="86" t="s">
        <v>1459</v>
      </c>
      <c r="K131" s="83" t="s">
        <v>3440</v>
      </c>
      <c r="L131" s="87" t="s">
        <v>3274</v>
      </c>
      <c r="M131" s="61" t="s">
        <v>3430</v>
      </c>
      <c r="N131" s="61" t="s">
        <v>656</v>
      </c>
      <c r="O131" s="356"/>
      <c r="P131" s="98">
        <v>8400</v>
      </c>
      <c r="Q131" s="308"/>
      <c r="R131" s="331"/>
      <c r="S131" s="59" t="s">
        <v>3173</v>
      </c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322"/>
      <c r="AP131" s="322"/>
    </row>
    <row r="132" spans="1:42" ht="24" customHeight="1" x14ac:dyDescent="0.2">
      <c r="A132" s="54"/>
      <c r="B132" s="60" t="s">
        <v>655</v>
      </c>
      <c r="C132" s="84" t="s">
        <v>3441</v>
      </c>
      <c r="D132" s="56">
        <v>20170029</v>
      </c>
      <c r="E132" s="55" t="e">
        <f t="shared" si="16"/>
        <v>#REF!</v>
      </c>
      <c r="F132" s="21">
        <f>VLOOKUP(D132,'Captacao ANO A ANO'!A:E,5,FALSE)</f>
        <v>6000</v>
      </c>
      <c r="G132" s="22">
        <f t="shared" si="17"/>
        <v>0</v>
      </c>
      <c r="H132" s="23">
        <f>VLOOKUP(D132,'Captacao ANO A ANO'!A:P,7,FALSE)</f>
        <v>2017</v>
      </c>
      <c r="I132" s="85">
        <v>42435</v>
      </c>
      <c r="J132" s="86" t="s">
        <v>1459</v>
      </c>
      <c r="K132" s="83" t="s">
        <v>3442</v>
      </c>
      <c r="L132" s="87" t="s">
        <v>3274</v>
      </c>
      <c r="M132" s="61" t="s">
        <v>3430</v>
      </c>
      <c r="N132" s="61" t="s">
        <v>656</v>
      </c>
      <c r="O132" s="356"/>
      <c r="P132" s="98">
        <v>6000</v>
      </c>
      <c r="Q132" s="308"/>
      <c r="R132" s="331"/>
      <c r="S132" s="59" t="s">
        <v>3173</v>
      </c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322"/>
      <c r="AP132" s="322"/>
    </row>
    <row r="133" spans="1:42" ht="12.75" customHeight="1" x14ac:dyDescent="0.2">
      <c r="A133" s="54"/>
      <c r="B133" s="60" t="s">
        <v>655</v>
      </c>
      <c r="C133" s="84" t="s">
        <v>3443</v>
      </c>
      <c r="D133" s="56">
        <v>20170030</v>
      </c>
      <c r="E133" s="55" t="e">
        <f t="shared" si="16"/>
        <v>#REF!</v>
      </c>
      <c r="F133" s="21">
        <f>VLOOKUP(D133,'Captacao ANO A ANO'!A:E,5,FALSE)</f>
        <v>8400</v>
      </c>
      <c r="G133" s="22">
        <f t="shared" si="17"/>
        <v>0</v>
      </c>
      <c r="H133" s="23">
        <f>VLOOKUP(D133,'Captacao ANO A ANO'!A:P,7,FALSE)</f>
        <v>2017</v>
      </c>
      <c r="I133" s="85">
        <v>42435</v>
      </c>
      <c r="J133" s="86" t="s">
        <v>1459</v>
      </c>
      <c r="K133" s="83" t="s">
        <v>3444</v>
      </c>
      <c r="L133" s="87" t="s">
        <v>3274</v>
      </c>
      <c r="M133" s="61" t="s">
        <v>3430</v>
      </c>
      <c r="N133" s="61" t="s">
        <v>656</v>
      </c>
      <c r="O133" s="350"/>
      <c r="P133" s="98">
        <v>8400</v>
      </c>
      <c r="Q133" s="335"/>
      <c r="R133" s="336"/>
      <c r="S133" s="59" t="s">
        <v>3173</v>
      </c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322"/>
      <c r="AP133" s="322"/>
    </row>
    <row r="134" spans="1:42" ht="12.75" customHeight="1" x14ac:dyDescent="0.2">
      <c r="A134" s="54"/>
      <c r="B134" s="83" t="s">
        <v>733</v>
      </c>
      <c r="C134" s="84" t="s">
        <v>3445</v>
      </c>
      <c r="D134" s="56">
        <v>20170005</v>
      </c>
      <c r="E134" s="55" t="e">
        <f t="shared" si="16"/>
        <v>#REF!</v>
      </c>
      <c r="F134" s="21">
        <f>VLOOKUP(D134,'Captacao ANO A ANO'!A:E,5,FALSE)</f>
        <v>50000</v>
      </c>
      <c r="G134" s="22">
        <f t="shared" si="17"/>
        <v>0</v>
      </c>
      <c r="H134" s="23">
        <f>VLOOKUP(D134,'Captacao ANO A ANO'!A:P,7,FALSE)</f>
        <v>2017</v>
      </c>
      <c r="I134" s="85">
        <v>42776</v>
      </c>
      <c r="J134" s="86" t="s">
        <v>3446</v>
      </c>
      <c r="K134" s="83" t="s">
        <v>3447</v>
      </c>
      <c r="L134" s="87" t="s">
        <v>3232</v>
      </c>
      <c r="M134" s="61" t="s">
        <v>3448</v>
      </c>
      <c r="N134" s="61" t="s">
        <v>734</v>
      </c>
      <c r="O134" s="70">
        <v>237219.1</v>
      </c>
      <c r="P134" s="98">
        <v>50000</v>
      </c>
      <c r="Q134" s="77">
        <f>P134+P135</f>
        <v>237219.1</v>
      </c>
      <c r="R134" s="53">
        <f>O134-Q134</f>
        <v>0</v>
      </c>
      <c r="S134" s="59" t="s">
        <v>3173</v>
      </c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322"/>
      <c r="AP134" s="322"/>
    </row>
    <row r="135" spans="1:42" ht="25.5" customHeight="1" x14ac:dyDescent="0.2">
      <c r="A135" s="54"/>
      <c r="B135" s="83" t="s">
        <v>733</v>
      </c>
      <c r="C135" s="84" t="s">
        <v>3449</v>
      </c>
      <c r="D135" s="56">
        <v>20170219</v>
      </c>
      <c r="E135" s="55" t="e">
        <f t="shared" si="16"/>
        <v>#REF!</v>
      </c>
      <c r="F135" s="21">
        <f>VLOOKUP(D135,'Captacao ANO A ANO'!A:E,5,FALSE)</f>
        <v>187219.1</v>
      </c>
      <c r="G135" s="22">
        <f t="shared" si="17"/>
        <v>0</v>
      </c>
      <c r="H135" s="23">
        <f>VLOOKUP(D135,'Captacao ANO A ANO'!A:P,7,FALSE)</f>
        <v>2017</v>
      </c>
      <c r="I135" s="85">
        <v>42922</v>
      </c>
      <c r="J135" s="86" t="s">
        <v>3321</v>
      </c>
      <c r="K135" s="83" t="s">
        <v>3450</v>
      </c>
      <c r="L135" s="87" t="s">
        <v>3306</v>
      </c>
      <c r="M135" s="61" t="s">
        <v>3448</v>
      </c>
      <c r="N135" s="61" t="s">
        <v>734</v>
      </c>
      <c r="O135" s="350"/>
      <c r="P135" s="98">
        <v>187219.1</v>
      </c>
      <c r="Q135" s="351"/>
      <c r="R135" s="336"/>
      <c r="S135" s="59" t="s">
        <v>3173</v>
      </c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322"/>
      <c r="AP135" s="322"/>
    </row>
    <row r="136" spans="1:42" ht="25.5" customHeight="1" x14ac:dyDescent="0.2">
      <c r="A136" s="99"/>
      <c r="B136" s="100" t="s">
        <v>800</v>
      </c>
      <c r="C136" s="101" t="s">
        <v>3451</v>
      </c>
      <c r="D136" s="102">
        <v>20170056</v>
      </c>
      <c r="E136" s="101" t="e">
        <f t="shared" si="16"/>
        <v>#REF!</v>
      </c>
      <c r="F136" s="19" t="e">
        <f>VLOOKUP(D136,'Captacao ANO A ANO'!A:E,5,FALSE)</f>
        <v>#N/A</v>
      </c>
      <c r="G136" s="22" t="e">
        <f t="shared" si="17"/>
        <v>#N/A</v>
      </c>
      <c r="H136" s="23" t="e">
        <f>VLOOKUP(D136,'Captacao ANO A ANO'!A:P,7,FALSE)</f>
        <v>#N/A</v>
      </c>
      <c r="I136" s="103">
        <v>42815</v>
      </c>
      <c r="J136" s="104" t="s">
        <v>1438</v>
      </c>
      <c r="K136" s="100" t="s">
        <v>3452</v>
      </c>
      <c r="L136" s="105" t="s">
        <v>3274</v>
      </c>
      <c r="M136" s="106" t="s">
        <v>3412</v>
      </c>
      <c r="N136" s="106" t="s">
        <v>801</v>
      </c>
      <c r="O136" s="71">
        <v>287114.98</v>
      </c>
      <c r="P136" s="107">
        <v>0</v>
      </c>
      <c r="Q136" s="29">
        <f>P136+P137+P138+P139+P140+P141+P142+P143</f>
        <v>287114.98</v>
      </c>
      <c r="R136" s="108">
        <f>O136-Q136</f>
        <v>0</v>
      </c>
      <c r="S136" s="109" t="s">
        <v>3173</v>
      </c>
      <c r="T136" s="483" t="s">
        <v>3453</v>
      </c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298"/>
      <c r="AI136" s="298"/>
      <c r="AJ136" s="298"/>
      <c r="AK136" s="298"/>
      <c r="AL136" s="298"/>
      <c r="AM136" s="298"/>
      <c r="AN136" s="298"/>
      <c r="AO136" s="322"/>
      <c r="AP136" s="322"/>
    </row>
    <row r="137" spans="1:42" ht="25.5" customHeight="1" x14ac:dyDescent="0.2">
      <c r="A137" s="54"/>
      <c r="B137" s="110" t="s">
        <v>800</v>
      </c>
      <c r="C137" s="111" t="s">
        <v>3454</v>
      </c>
      <c r="D137" s="112">
        <v>20170058</v>
      </c>
      <c r="E137" s="111" t="e">
        <f t="shared" si="16"/>
        <v>#REF!</v>
      </c>
      <c r="F137" s="21">
        <f>VLOOKUP(D137,'Captacao ANO A ANO'!A:E,5,FALSE)</f>
        <v>19380</v>
      </c>
      <c r="G137" s="22">
        <f t="shared" si="17"/>
        <v>0</v>
      </c>
      <c r="H137" s="23">
        <f>VLOOKUP(D137,'Captacao ANO A ANO'!A:P,7,FALSE)</f>
        <v>2017</v>
      </c>
      <c r="I137" s="85">
        <v>42821</v>
      </c>
      <c r="J137" s="113" t="s">
        <v>3455</v>
      </c>
      <c r="K137" s="110" t="s">
        <v>3456</v>
      </c>
      <c r="L137" s="87" t="s">
        <v>3274</v>
      </c>
      <c r="M137" s="114" t="s">
        <v>3412</v>
      </c>
      <c r="N137" s="114" t="s">
        <v>801</v>
      </c>
      <c r="O137" s="341"/>
      <c r="P137" s="115">
        <v>19380</v>
      </c>
      <c r="Q137" s="308"/>
      <c r="R137" s="357"/>
      <c r="S137" s="19" t="s">
        <v>3173</v>
      </c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322"/>
      <c r="AP137" s="322"/>
    </row>
    <row r="138" spans="1:42" ht="25.5" customHeight="1" x14ac:dyDescent="0.2">
      <c r="A138" s="54"/>
      <c r="B138" s="110" t="s">
        <v>800</v>
      </c>
      <c r="C138" s="111" t="s">
        <v>3457</v>
      </c>
      <c r="D138" s="112">
        <v>20170059</v>
      </c>
      <c r="E138" s="111" t="e">
        <f t="shared" si="16"/>
        <v>#REF!</v>
      </c>
      <c r="F138" s="21">
        <f>VLOOKUP(D138,'Captacao ANO A ANO'!A:E,5,FALSE)</f>
        <v>16902</v>
      </c>
      <c r="G138" s="22">
        <f t="shared" si="17"/>
        <v>0</v>
      </c>
      <c r="H138" s="23">
        <f>VLOOKUP(D138,'Captacao ANO A ANO'!A:P,7,FALSE)</f>
        <v>2017</v>
      </c>
      <c r="I138" s="85">
        <v>42821</v>
      </c>
      <c r="J138" s="113" t="s">
        <v>3455</v>
      </c>
      <c r="K138" s="110" t="s">
        <v>3458</v>
      </c>
      <c r="L138" s="87" t="s">
        <v>3274</v>
      </c>
      <c r="M138" s="114" t="s">
        <v>3412</v>
      </c>
      <c r="N138" s="114" t="s">
        <v>801</v>
      </c>
      <c r="O138" s="341"/>
      <c r="P138" s="115">
        <v>16902</v>
      </c>
      <c r="Q138" s="308"/>
      <c r="R138" s="357"/>
      <c r="S138" s="19" t="s">
        <v>3173</v>
      </c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322"/>
      <c r="AP138" s="322"/>
    </row>
    <row r="139" spans="1:42" ht="25.5" customHeight="1" x14ac:dyDescent="0.2">
      <c r="A139" s="54"/>
      <c r="B139" s="110" t="s">
        <v>800</v>
      </c>
      <c r="C139" s="111" t="s">
        <v>3459</v>
      </c>
      <c r="D139" s="114">
        <v>20170060</v>
      </c>
      <c r="E139" s="111" t="e">
        <f t="shared" si="16"/>
        <v>#REF!</v>
      </c>
      <c r="F139" s="21">
        <f>VLOOKUP(D139,'Captacao ANO A ANO'!A:E,5,FALSE)</f>
        <v>7425</v>
      </c>
      <c r="G139" s="22">
        <f t="shared" si="17"/>
        <v>0</v>
      </c>
      <c r="H139" s="23">
        <f>VLOOKUP(D139,'Captacao ANO A ANO'!A:P,7,FALSE)</f>
        <v>2017</v>
      </c>
      <c r="I139" s="85">
        <v>42831</v>
      </c>
      <c r="J139" s="113" t="s">
        <v>3455</v>
      </c>
      <c r="K139" s="110" t="s">
        <v>3460</v>
      </c>
      <c r="L139" s="87" t="s">
        <v>3274</v>
      </c>
      <c r="M139" s="114" t="s">
        <v>3412</v>
      </c>
      <c r="N139" s="114" t="s">
        <v>801</v>
      </c>
      <c r="O139" s="341"/>
      <c r="P139" s="115">
        <v>7425</v>
      </c>
      <c r="Q139" s="308"/>
      <c r="R139" s="357"/>
      <c r="S139" s="19" t="s">
        <v>3173</v>
      </c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322"/>
      <c r="AP139" s="322"/>
    </row>
    <row r="140" spans="1:42" ht="25.5" customHeight="1" x14ac:dyDescent="0.2">
      <c r="A140" s="54"/>
      <c r="B140" s="110" t="s">
        <v>800</v>
      </c>
      <c r="C140" s="111" t="s">
        <v>3461</v>
      </c>
      <c r="D140" s="112">
        <v>20170061</v>
      </c>
      <c r="E140" s="111" t="e">
        <f t="shared" si="16"/>
        <v>#REF!</v>
      </c>
      <c r="F140" s="21">
        <f>VLOOKUP(D140,'Captacao ANO A ANO'!A:E,5,FALSE)</f>
        <v>40000</v>
      </c>
      <c r="G140" s="22">
        <f t="shared" si="17"/>
        <v>0</v>
      </c>
      <c r="H140" s="23">
        <f>VLOOKUP(D140,'Captacao ANO A ANO'!A:P,7,FALSE)</f>
        <v>2017</v>
      </c>
      <c r="I140" s="85">
        <v>42822</v>
      </c>
      <c r="J140" s="113" t="s">
        <v>3462</v>
      </c>
      <c r="K140" s="110" t="s">
        <v>3463</v>
      </c>
      <c r="L140" s="87" t="s">
        <v>3464</v>
      </c>
      <c r="M140" s="114" t="s">
        <v>3412</v>
      </c>
      <c r="N140" s="114" t="s">
        <v>801</v>
      </c>
      <c r="O140" s="341"/>
      <c r="P140" s="115">
        <v>40000</v>
      </c>
      <c r="Q140" s="308"/>
      <c r="R140" s="357"/>
      <c r="S140" s="19" t="s">
        <v>3173</v>
      </c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322"/>
      <c r="AP140" s="322"/>
    </row>
    <row r="141" spans="1:42" ht="25.5" customHeight="1" x14ac:dyDescent="0.2">
      <c r="A141" s="54"/>
      <c r="B141" s="110" t="s">
        <v>800</v>
      </c>
      <c r="C141" s="111" t="s">
        <v>3465</v>
      </c>
      <c r="D141" s="112">
        <v>20170062</v>
      </c>
      <c r="E141" s="111" t="e">
        <f t="shared" si="16"/>
        <v>#REF!</v>
      </c>
      <c r="F141" s="21">
        <f>VLOOKUP(D141,'Captacao ANO A ANO'!A:E,5,FALSE)</f>
        <v>30000</v>
      </c>
      <c r="G141" s="22">
        <f t="shared" si="17"/>
        <v>0</v>
      </c>
      <c r="H141" s="23">
        <f>VLOOKUP(D141,'Captacao ANO A ANO'!A:P,7,FALSE)</f>
        <v>2017</v>
      </c>
      <c r="I141" s="85">
        <v>42822</v>
      </c>
      <c r="J141" s="113" t="s">
        <v>3462</v>
      </c>
      <c r="K141" s="110" t="s">
        <v>3466</v>
      </c>
      <c r="L141" s="87" t="s">
        <v>3464</v>
      </c>
      <c r="M141" s="114" t="s">
        <v>3412</v>
      </c>
      <c r="N141" s="114" t="s">
        <v>801</v>
      </c>
      <c r="O141" s="341"/>
      <c r="P141" s="115">
        <v>30000</v>
      </c>
      <c r="Q141" s="308"/>
      <c r="R141" s="357"/>
      <c r="S141" s="19" t="s">
        <v>3173</v>
      </c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322"/>
      <c r="AP141" s="322"/>
    </row>
    <row r="142" spans="1:42" ht="25.5" customHeight="1" x14ac:dyDescent="0.2">
      <c r="A142" s="54"/>
      <c r="B142" s="110" t="s">
        <v>800</v>
      </c>
      <c r="C142" s="111" t="s">
        <v>3467</v>
      </c>
      <c r="D142" s="112">
        <v>20170081</v>
      </c>
      <c r="E142" s="111" t="e">
        <f t="shared" si="16"/>
        <v>#REF!</v>
      </c>
      <c r="F142" s="21">
        <f>VLOOKUP(D142,'Captacao ANO A ANO'!A:E,5,FALSE)</f>
        <v>130000</v>
      </c>
      <c r="G142" s="22">
        <f t="shared" si="17"/>
        <v>0</v>
      </c>
      <c r="H142" s="23">
        <f>VLOOKUP(D142,'Captacao ANO A ANO'!A:P,7,FALSE)</f>
        <v>2017</v>
      </c>
      <c r="I142" s="85">
        <v>42822</v>
      </c>
      <c r="J142" s="113" t="s">
        <v>3462</v>
      </c>
      <c r="K142" s="110" t="s">
        <v>3468</v>
      </c>
      <c r="L142" s="87" t="s">
        <v>3464</v>
      </c>
      <c r="M142" s="114" t="s">
        <v>3412</v>
      </c>
      <c r="N142" s="114" t="s">
        <v>801</v>
      </c>
      <c r="O142" s="341"/>
      <c r="P142" s="115">
        <v>130000</v>
      </c>
      <c r="Q142" s="308"/>
      <c r="R142" s="357"/>
      <c r="S142" s="19" t="s">
        <v>3173</v>
      </c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322"/>
      <c r="AP142" s="322"/>
    </row>
    <row r="143" spans="1:42" ht="25.5" customHeight="1" x14ac:dyDescent="0.2">
      <c r="A143" s="54"/>
      <c r="B143" s="110" t="s">
        <v>800</v>
      </c>
      <c r="C143" s="111" t="s">
        <v>3469</v>
      </c>
      <c r="D143" s="112">
        <v>20170082</v>
      </c>
      <c r="E143" s="111" t="e">
        <f t="shared" si="16"/>
        <v>#REF!</v>
      </c>
      <c r="F143" s="21">
        <f>VLOOKUP(D143,'Captacao ANO A ANO'!A:E,5,FALSE)</f>
        <v>43407.98</v>
      </c>
      <c r="G143" s="22">
        <f t="shared" si="17"/>
        <v>0</v>
      </c>
      <c r="H143" s="23">
        <f>VLOOKUP(D143,'Captacao ANO A ANO'!A:P,7,FALSE)</f>
        <v>2017</v>
      </c>
      <c r="I143" s="85">
        <v>42845</v>
      </c>
      <c r="J143" s="113" t="s">
        <v>3470</v>
      </c>
      <c r="K143" s="110" t="s">
        <v>3471</v>
      </c>
      <c r="L143" s="87" t="s">
        <v>3388</v>
      </c>
      <c r="M143" s="114" t="s">
        <v>3412</v>
      </c>
      <c r="N143" s="114" t="s">
        <v>801</v>
      </c>
      <c r="O143" s="344"/>
      <c r="P143" s="115">
        <v>43407.98</v>
      </c>
      <c r="Q143" s="335"/>
      <c r="R143" s="358"/>
      <c r="S143" s="19" t="s">
        <v>3173</v>
      </c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322"/>
      <c r="AP143" s="322"/>
    </row>
    <row r="144" spans="1:42" ht="25.5" customHeight="1" x14ac:dyDescent="0.2">
      <c r="A144" s="54"/>
      <c r="B144" s="110" t="s">
        <v>893</v>
      </c>
      <c r="C144" s="111" t="s">
        <v>3472</v>
      </c>
      <c r="D144" s="112">
        <v>20170139</v>
      </c>
      <c r="E144" s="111" t="e">
        <f t="shared" si="16"/>
        <v>#REF!</v>
      </c>
      <c r="F144" s="21">
        <f>VLOOKUP(D144,'Captacao ANO A ANO'!A:E,5,FALSE)</f>
        <v>289902.18</v>
      </c>
      <c r="G144" s="22">
        <f t="shared" si="17"/>
        <v>0</v>
      </c>
      <c r="H144" s="23">
        <f>VLOOKUP(D144,'Captacao ANO A ANO'!A:P,7,FALSE)</f>
        <v>2017</v>
      </c>
      <c r="I144" s="85">
        <v>42895</v>
      </c>
      <c r="J144" s="113" t="s">
        <v>3321</v>
      </c>
      <c r="K144" s="110" t="s">
        <v>3473</v>
      </c>
      <c r="L144" s="87" t="s">
        <v>3306</v>
      </c>
      <c r="M144" s="114" t="s">
        <v>3474</v>
      </c>
      <c r="N144" s="114" t="s">
        <v>3475</v>
      </c>
      <c r="O144" s="341">
        <v>289902.18</v>
      </c>
      <c r="P144" s="115">
        <v>289902.18</v>
      </c>
      <c r="Q144" s="308">
        <f>P144</f>
        <v>289902.18</v>
      </c>
      <c r="R144" s="116">
        <f t="shared" ref="R144:R145" si="18">O144-Q144</f>
        <v>0</v>
      </c>
      <c r="S144" s="19" t="s">
        <v>3173</v>
      </c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322"/>
      <c r="AP144" s="322"/>
    </row>
    <row r="145" spans="1:42" ht="25.5" customHeight="1" x14ac:dyDescent="0.2">
      <c r="A145" s="54"/>
      <c r="B145" s="110" t="s">
        <v>855</v>
      </c>
      <c r="C145" s="111" t="s">
        <v>3476</v>
      </c>
      <c r="D145" s="112">
        <v>20170117</v>
      </c>
      <c r="E145" s="111" t="e">
        <f t="shared" si="16"/>
        <v>#REF!</v>
      </c>
      <c r="F145" s="21">
        <f>VLOOKUP(D145,'Captacao ANO A ANO'!A:E,5,FALSE)</f>
        <v>168500</v>
      </c>
      <c r="G145" s="22">
        <f t="shared" si="17"/>
        <v>0</v>
      </c>
      <c r="H145" s="23">
        <f>VLOOKUP(D145,'Captacao ANO A ANO'!A:P,7,FALSE)</f>
        <v>2017</v>
      </c>
      <c r="I145" s="85">
        <v>42852</v>
      </c>
      <c r="J145" s="113" t="s">
        <v>13</v>
      </c>
      <c r="K145" s="110" t="s">
        <v>3477</v>
      </c>
      <c r="L145" s="87" t="s">
        <v>3478</v>
      </c>
      <c r="M145" s="114" t="s">
        <v>3479</v>
      </c>
      <c r="N145" s="114" t="s">
        <v>856</v>
      </c>
      <c r="O145" s="71">
        <v>244386.3</v>
      </c>
      <c r="P145" s="115">
        <v>168500</v>
      </c>
      <c r="Q145" s="29">
        <f>P145+P146</f>
        <v>198500</v>
      </c>
      <c r="R145" s="108">
        <f t="shared" si="18"/>
        <v>45886.299999999988</v>
      </c>
      <c r="S145" s="19" t="s">
        <v>3173</v>
      </c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322"/>
      <c r="AP145" s="322"/>
    </row>
    <row r="146" spans="1:42" ht="25.5" customHeight="1" x14ac:dyDescent="0.2">
      <c r="A146" s="54"/>
      <c r="B146" s="110" t="s">
        <v>855</v>
      </c>
      <c r="C146" s="111" t="s">
        <v>3480</v>
      </c>
      <c r="D146" s="112">
        <v>20170116</v>
      </c>
      <c r="E146" s="111" t="e">
        <f t="shared" si="16"/>
        <v>#REF!</v>
      </c>
      <c r="F146" s="21">
        <f>VLOOKUP(D146,'Captacao ANO A ANO'!A:E,5,FALSE)</f>
        <v>30000</v>
      </c>
      <c r="G146" s="22">
        <f t="shared" si="17"/>
        <v>0</v>
      </c>
      <c r="H146" s="23">
        <f>VLOOKUP(D146,'Captacao ANO A ANO'!A:P,7,FALSE)</f>
        <v>2017</v>
      </c>
      <c r="I146" s="85">
        <v>42852</v>
      </c>
      <c r="J146" s="113" t="s">
        <v>13</v>
      </c>
      <c r="K146" s="110" t="s">
        <v>3481</v>
      </c>
      <c r="L146" s="87" t="s">
        <v>3478</v>
      </c>
      <c r="M146" s="114" t="s">
        <v>3479</v>
      </c>
      <c r="N146" s="114" t="s">
        <v>856</v>
      </c>
      <c r="O146" s="344"/>
      <c r="P146" s="115">
        <v>30000</v>
      </c>
      <c r="Q146" s="335"/>
      <c r="R146" s="358"/>
      <c r="S146" s="19" t="s">
        <v>3173</v>
      </c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322"/>
      <c r="AP146" s="322"/>
    </row>
    <row r="147" spans="1:42" ht="25.5" customHeight="1" x14ac:dyDescent="0.2">
      <c r="A147" s="54"/>
      <c r="B147" s="110" t="s">
        <v>895</v>
      </c>
      <c r="C147" s="111" t="s">
        <v>3482</v>
      </c>
      <c r="D147" s="112">
        <v>20170138</v>
      </c>
      <c r="E147" s="111" t="e">
        <f t="shared" si="16"/>
        <v>#REF!</v>
      </c>
      <c r="F147" s="21">
        <f>VLOOKUP(D147,'Captacao ANO A ANO'!A:E,5,FALSE)</f>
        <v>280740.24</v>
      </c>
      <c r="G147" s="22">
        <f t="shared" si="17"/>
        <v>0</v>
      </c>
      <c r="H147" s="23">
        <f>VLOOKUP(D147,'Captacao ANO A ANO'!A:P,7,FALSE)</f>
        <v>2017</v>
      </c>
      <c r="I147" s="85">
        <v>42895</v>
      </c>
      <c r="J147" s="113" t="s">
        <v>3321</v>
      </c>
      <c r="K147" s="110" t="s">
        <v>3483</v>
      </c>
      <c r="L147" s="87" t="s">
        <v>3306</v>
      </c>
      <c r="M147" s="114" t="s">
        <v>3474</v>
      </c>
      <c r="N147" s="114" t="s">
        <v>3484</v>
      </c>
      <c r="O147" s="359">
        <v>280740.24</v>
      </c>
      <c r="P147" s="115">
        <v>280740.24</v>
      </c>
      <c r="Q147" s="29">
        <f t="shared" ref="Q147:Q148" si="19">P147</f>
        <v>280740.24</v>
      </c>
      <c r="R147" s="357">
        <f t="shared" ref="R147:R149" si="20">O147-Q147</f>
        <v>0</v>
      </c>
      <c r="S147" s="19" t="s">
        <v>3173</v>
      </c>
      <c r="T147" s="484"/>
      <c r="U147" s="482"/>
      <c r="V147" s="482"/>
      <c r="W147" s="482"/>
      <c r="X147" s="482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322"/>
      <c r="AP147" s="322"/>
    </row>
    <row r="148" spans="1:42" ht="25.5" customHeight="1" x14ac:dyDescent="0.2">
      <c r="A148" s="54"/>
      <c r="B148" s="110" t="s">
        <v>1051</v>
      </c>
      <c r="C148" s="111" t="s">
        <v>3485</v>
      </c>
      <c r="D148" s="112">
        <v>20170242</v>
      </c>
      <c r="E148" s="111" t="e">
        <f t="shared" si="16"/>
        <v>#REF!</v>
      </c>
      <c r="F148" s="21">
        <f>VLOOKUP(D148,'Captacao ANO A ANO'!A:E,5,FALSE)</f>
        <v>141575.45000000001</v>
      </c>
      <c r="G148" s="22">
        <f t="shared" si="17"/>
        <v>0</v>
      </c>
      <c r="H148" s="23">
        <f>VLOOKUP(D148,'Captacao ANO A ANO'!A:P,7,FALSE)</f>
        <v>2017</v>
      </c>
      <c r="I148" s="85">
        <v>43010</v>
      </c>
      <c r="J148" s="113" t="s">
        <v>3410</v>
      </c>
      <c r="K148" s="110" t="s">
        <v>3486</v>
      </c>
      <c r="L148" s="87" t="s">
        <v>3274</v>
      </c>
      <c r="M148" s="114" t="s">
        <v>3487</v>
      </c>
      <c r="N148" s="114" t="s">
        <v>1052</v>
      </c>
      <c r="O148" s="359">
        <v>141575.45000000001</v>
      </c>
      <c r="P148" s="115">
        <v>141575.45000000001</v>
      </c>
      <c r="Q148" s="29">
        <f t="shared" si="19"/>
        <v>141575.45000000001</v>
      </c>
      <c r="R148" s="357">
        <f t="shared" si="20"/>
        <v>0</v>
      </c>
      <c r="S148" s="19" t="s">
        <v>3173</v>
      </c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322"/>
      <c r="AP148" s="322"/>
    </row>
    <row r="149" spans="1:42" ht="25.5" customHeight="1" x14ac:dyDescent="0.2">
      <c r="A149" s="54"/>
      <c r="B149" s="110" t="s">
        <v>536</v>
      </c>
      <c r="C149" s="111" t="s">
        <v>3488</v>
      </c>
      <c r="D149" s="112">
        <v>20170114</v>
      </c>
      <c r="E149" s="111" t="e">
        <f t="shared" si="16"/>
        <v>#REF!</v>
      </c>
      <c r="F149" s="21">
        <f>VLOOKUP(D149,'Captacao ANO A ANO'!A:E,5,FALSE)</f>
        <v>30000</v>
      </c>
      <c r="G149" s="22">
        <f t="shared" si="17"/>
        <v>0</v>
      </c>
      <c r="H149" s="23">
        <f>VLOOKUP(D149,'Captacao ANO A ANO'!A:P,7,FALSE)</f>
        <v>2017</v>
      </c>
      <c r="I149" s="85">
        <v>42852</v>
      </c>
      <c r="J149" s="113" t="s">
        <v>13</v>
      </c>
      <c r="K149" s="110" t="s">
        <v>3481</v>
      </c>
      <c r="L149" s="87" t="s">
        <v>3478</v>
      </c>
      <c r="M149" s="114" t="s">
        <v>3479</v>
      </c>
      <c r="N149" s="114" t="s">
        <v>865</v>
      </c>
      <c r="O149" s="71">
        <v>231885.55</v>
      </c>
      <c r="P149" s="115">
        <v>30000</v>
      </c>
      <c r="Q149" s="29">
        <f>P149+P150</f>
        <v>198500</v>
      </c>
      <c r="R149" s="108">
        <f t="shared" si="20"/>
        <v>33385.549999999988</v>
      </c>
      <c r="S149" s="19" t="s">
        <v>3173</v>
      </c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322"/>
      <c r="AP149" s="322"/>
    </row>
    <row r="150" spans="1:42" ht="25.5" customHeight="1" x14ac:dyDescent="0.2">
      <c r="A150" s="54"/>
      <c r="B150" s="110" t="s">
        <v>536</v>
      </c>
      <c r="C150" s="111" t="s">
        <v>3489</v>
      </c>
      <c r="D150" s="112">
        <v>20170115</v>
      </c>
      <c r="E150" s="111" t="e">
        <f t="shared" si="16"/>
        <v>#REF!</v>
      </c>
      <c r="F150" s="21">
        <f>VLOOKUP(D150,'Captacao ANO A ANO'!A:E,5,FALSE)</f>
        <v>168500</v>
      </c>
      <c r="G150" s="22">
        <f t="shared" si="17"/>
        <v>0</v>
      </c>
      <c r="H150" s="23">
        <f>VLOOKUP(D150,'Captacao ANO A ANO'!A:P,7,FALSE)</f>
        <v>2017</v>
      </c>
      <c r="I150" s="85">
        <v>42852</v>
      </c>
      <c r="J150" s="113" t="s">
        <v>13</v>
      </c>
      <c r="K150" s="110" t="s">
        <v>3477</v>
      </c>
      <c r="L150" s="87" t="s">
        <v>3478</v>
      </c>
      <c r="M150" s="114" t="s">
        <v>3479</v>
      </c>
      <c r="N150" s="114" t="s">
        <v>865</v>
      </c>
      <c r="O150" s="344"/>
      <c r="P150" s="115">
        <v>168500</v>
      </c>
      <c r="Q150" s="335"/>
      <c r="R150" s="358"/>
      <c r="S150" s="19" t="s">
        <v>3173</v>
      </c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322"/>
      <c r="AP150" s="322"/>
    </row>
    <row r="151" spans="1:42" ht="25.5" customHeight="1" x14ac:dyDescent="0.2">
      <c r="A151" s="54"/>
      <c r="B151" s="110" t="s">
        <v>841</v>
      </c>
      <c r="C151" s="111" t="s">
        <v>3490</v>
      </c>
      <c r="D151" s="112">
        <v>20170023</v>
      </c>
      <c r="E151" s="111" t="e">
        <f t="shared" si="16"/>
        <v>#REF!</v>
      </c>
      <c r="F151" s="21">
        <f>VLOOKUP(D151,'Captacao ANO A ANO'!A:E,5,FALSE)</f>
        <v>81162</v>
      </c>
      <c r="G151" s="22">
        <f t="shared" si="17"/>
        <v>0</v>
      </c>
      <c r="H151" s="23">
        <f>VLOOKUP(D151,'Captacao ANO A ANO'!A:P,7,FALSE)</f>
        <v>2017</v>
      </c>
      <c r="I151" s="85">
        <v>42839</v>
      </c>
      <c r="J151" s="113" t="s">
        <v>3491</v>
      </c>
      <c r="K151" s="110" t="s">
        <v>3492</v>
      </c>
      <c r="L151" s="87" t="s">
        <v>3388</v>
      </c>
      <c r="M151" s="114" t="s">
        <v>3493</v>
      </c>
      <c r="N151" s="114" t="s">
        <v>842</v>
      </c>
      <c r="O151" s="117">
        <v>207785.15</v>
      </c>
      <c r="P151" s="115">
        <v>81162</v>
      </c>
      <c r="Q151" s="22">
        <f>P151</f>
        <v>81162</v>
      </c>
      <c r="R151" s="116">
        <f t="shared" ref="R151:R152" si="21">O151-Q151</f>
        <v>126623.15</v>
      </c>
      <c r="S151" s="19" t="s">
        <v>3173</v>
      </c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322"/>
      <c r="AP151" s="322"/>
    </row>
    <row r="152" spans="1:42" ht="25.5" customHeight="1" x14ac:dyDescent="0.2">
      <c r="A152" s="54"/>
      <c r="B152" s="110" t="s">
        <v>871</v>
      </c>
      <c r="C152" s="111" t="s">
        <v>3494</v>
      </c>
      <c r="D152" s="112">
        <v>20170120</v>
      </c>
      <c r="E152" s="111" t="e">
        <f t="shared" si="16"/>
        <v>#REF!</v>
      </c>
      <c r="F152" s="21">
        <f>VLOOKUP(D152,'Captacao ANO A ANO'!A:E,5,FALSE)</f>
        <v>275091.78000000003</v>
      </c>
      <c r="G152" s="22">
        <f t="shared" si="17"/>
        <v>0</v>
      </c>
      <c r="H152" s="23">
        <f>VLOOKUP(D152,'Captacao ANO A ANO'!A:P,7,FALSE)</f>
        <v>2017</v>
      </c>
      <c r="I152" s="85">
        <v>42860</v>
      </c>
      <c r="J152" s="113" t="s">
        <v>3321</v>
      </c>
      <c r="K152" s="110" t="s">
        <v>3495</v>
      </c>
      <c r="L152" s="87" t="s">
        <v>3306</v>
      </c>
      <c r="M152" s="114" t="s">
        <v>3412</v>
      </c>
      <c r="N152" s="114" t="s">
        <v>3496</v>
      </c>
      <c r="O152" s="71">
        <v>284425.11</v>
      </c>
      <c r="P152" s="115">
        <v>275091.78000000003</v>
      </c>
      <c r="Q152" s="29">
        <f>P152+P153</f>
        <v>284425.11000000004</v>
      </c>
      <c r="R152" s="108">
        <f t="shared" si="21"/>
        <v>0</v>
      </c>
      <c r="S152" s="19" t="s">
        <v>3173</v>
      </c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322"/>
      <c r="AP152" s="322"/>
    </row>
    <row r="153" spans="1:42" ht="25.5" customHeight="1" x14ac:dyDescent="0.2">
      <c r="A153" s="54"/>
      <c r="B153" s="110" t="s">
        <v>871</v>
      </c>
      <c r="C153" s="111" t="s">
        <v>3497</v>
      </c>
      <c r="D153" s="112">
        <v>20170150</v>
      </c>
      <c r="E153" s="111" t="e">
        <f t="shared" si="16"/>
        <v>#REF!</v>
      </c>
      <c r="F153" s="21">
        <f>VLOOKUP(D153,'Captacao ANO A ANO'!A:E,5,FALSE)</f>
        <v>9333.33</v>
      </c>
      <c r="G153" s="22">
        <f t="shared" si="17"/>
        <v>0</v>
      </c>
      <c r="H153" s="23">
        <f>VLOOKUP(D153,'Captacao ANO A ANO'!A:P,7,FALSE)</f>
        <v>2017</v>
      </c>
      <c r="I153" s="85">
        <v>42892</v>
      </c>
      <c r="J153" s="113" t="s">
        <v>3498</v>
      </c>
      <c r="K153" s="110" t="s">
        <v>3499</v>
      </c>
      <c r="L153" s="87" t="s">
        <v>3464</v>
      </c>
      <c r="M153" s="114" t="s">
        <v>3500</v>
      </c>
      <c r="N153" s="114" t="s">
        <v>3496</v>
      </c>
      <c r="O153" s="344"/>
      <c r="P153" s="115">
        <v>9333.33</v>
      </c>
      <c r="Q153" s="335"/>
      <c r="R153" s="358"/>
      <c r="S153" s="19" t="s">
        <v>3173</v>
      </c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322"/>
      <c r="AP153" s="322"/>
    </row>
    <row r="154" spans="1:42" ht="25.5" customHeight="1" x14ac:dyDescent="0.2">
      <c r="A154" s="54"/>
      <c r="B154" s="110" t="s">
        <v>1105</v>
      </c>
      <c r="C154" s="111" t="s">
        <v>3501</v>
      </c>
      <c r="D154" s="112">
        <v>20170294</v>
      </c>
      <c r="E154" s="111" t="e">
        <f t="shared" si="16"/>
        <v>#REF!</v>
      </c>
      <c r="F154" s="21">
        <f>VLOOKUP(D154,'Captacao ANO A ANO'!A:E,5,FALSE)</f>
        <v>0</v>
      </c>
      <c r="G154" s="22">
        <f t="shared" si="17"/>
        <v>-200000</v>
      </c>
      <c r="H154" s="23">
        <f>VLOOKUP(D154,'Captacao ANO A ANO'!A:P,7,FALSE)</f>
        <v>2017</v>
      </c>
      <c r="I154" s="85">
        <v>43098</v>
      </c>
      <c r="J154" s="113" t="s">
        <v>3502</v>
      </c>
      <c r="K154" s="110" t="s">
        <v>3503</v>
      </c>
      <c r="L154" s="87" t="s">
        <v>3478</v>
      </c>
      <c r="M154" s="114" t="s">
        <v>3504</v>
      </c>
      <c r="N154" s="114" t="s">
        <v>3505</v>
      </c>
      <c r="O154" s="117">
        <v>299993.75</v>
      </c>
      <c r="P154" s="115">
        <v>200000</v>
      </c>
      <c r="Q154" s="22">
        <f t="shared" ref="Q154:Q155" si="22">P154</f>
        <v>200000</v>
      </c>
      <c r="R154" s="116">
        <f t="shared" ref="R154:R156" si="23">O154-Q154</f>
        <v>99993.75</v>
      </c>
      <c r="S154" s="19" t="s">
        <v>3173</v>
      </c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322"/>
      <c r="AP154" s="322"/>
    </row>
    <row r="155" spans="1:42" ht="25.5" customHeight="1" x14ac:dyDescent="0.2">
      <c r="A155" s="54"/>
      <c r="B155" s="110" t="s">
        <v>897</v>
      </c>
      <c r="C155" s="110" t="s">
        <v>3506</v>
      </c>
      <c r="D155" s="112">
        <v>20170140</v>
      </c>
      <c r="E155" s="111" t="e">
        <f t="shared" si="16"/>
        <v>#REF!</v>
      </c>
      <c r="F155" s="21">
        <f>VLOOKUP(D155,'Captacao ANO A ANO'!A:E,5,FALSE)</f>
        <v>299991.15999999997</v>
      </c>
      <c r="G155" s="22">
        <f t="shared" si="17"/>
        <v>0</v>
      </c>
      <c r="H155" s="23">
        <f>VLOOKUP(D155,'Captacao ANO A ANO'!A:P,7,FALSE)</f>
        <v>2017</v>
      </c>
      <c r="I155" s="85">
        <v>42895</v>
      </c>
      <c r="J155" s="113" t="s">
        <v>3321</v>
      </c>
      <c r="K155" s="110" t="s">
        <v>3473</v>
      </c>
      <c r="L155" s="87" t="s">
        <v>3306</v>
      </c>
      <c r="M155" s="114" t="s">
        <v>3474</v>
      </c>
      <c r="N155" s="114" t="s">
        <v>3507</v>
      </c>
      <c r="O155" s="341">
        <v>299991.15999999997</v>
      </c>
      <c r="P155" s="115">
        <v>299991.15999999997</v>
      </c>
      <c r="Q155" s="308">
        <f t="shared" si="22"/>
        <v>299991.15999999997</v>
      </c>
      <c r="R155" s="116">
        <f t="shared" si="23"/>
        <v>0</v>
      </c>
      <c r="S155" s="19" t="s">
        <v>3173</v>
      </c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322"/>
      <c r="AP155" s="322"/>
    </row>
    <row r="156" spans="1:42" ht="25.5" customHeight="1" x14ac:dyDescent="0.2">
      <c r="A156" s="54"/>
      <c r="B156" s="110" t="s">
        <v>857</v>
      </c>
      <c r="C156" s="111" t="s">
        <v>3508</v>
      </c>
      <c r="D156" s="112">
        <v>20170123</v>
      </c>
      <c r="E156" s="111" t="e">
        <f t="shared" si="16"/>
        <v>#REF!</v>
      </c>
      <c r="F156" s="21">
        <f>VLOOKUP(D156,'Captacao ANO A ANO'!A:E,5,FALSE)</f>
        <v>101700</v>
      </c>
      <c r="G156" s="22">
        <f t="shared" si="17"/>
        <v>0</v>
      </c>
      <c r="H156" s="23">
        <f>VLOOKUP(D156,'Captacao ANO A ANO'!A:P,7,FALSE)</f>
        <v>2017</v>
      </c>
      <c r="I156" s="85">
        <v>42852</v>
      </c>
      <c r="J156" s="113" t="s">
        <v>379</v>
      </c>
      <c r="K156" s="110" t="s">
        <v>3325</v>
      </c>
      <c r="L156" s="87" t="s">
        <v>3306</v>
      </c>
      <c r="M156" s="114" t="s">
        <v>3509</v>
      </c>
      <c r="N156" s="114" t="s">
        <v>858</v>
      </c>
      <c r="O156" s="71">
        <v>286218.55</v>
      </c>
      <c r="P156" s="115">
        <v>101700</v>
      </c>
      <c r="Q156" s="29">
        <f>P156+P157</f>
        <v>286218.55</v>
      </c>
      <c r="R156" s="108">
        <f t="shared" si="23"/>
        <v>0</v>
      </c>
      <c r="S156" s="19" t="s">
        <v>3173</v>
      </c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322"/>
      <c r="AP156" s="322"/>
    </row>
    <row r="157" spans="1:42" ht="25.5" customHeight="1" x14ac:dyDescent="0.2">
      <c r="A157" s="54"/>
      <c r="B157" s="110" t="s">
        <v>857</v>
      </c>
      <c r="C157" s="111" t="s">
        <v>3510</v>
      </c>
      <c r="D157" s="112">
        <v>20170125</v>
      </c>
      <c r="E157" s="111" t="e">
        <f t="shared" si="16"/>
        <v>#REF!</v>
      </c>
      <c r="F157" s="21">
        <f>VLOOKUP(D157,'Captacao ANO A ANO'!A:E,5,FALSE)</f>
        <v>184518.55</v>
      </c>
      <c r="G157" s="22">
        <f t="shared" si="17"/>
        <v>0</v>
      </c>
      <c r="H157" s="23">
        <f>VLOOKUP(D157,'Captacao ANO A ANO'!A:P,7,FALSE)</f>
        <v>2017</v>
      </c>
      <c r="I157" s="85">
        <v>42852</v>
      </c>
      <c r="J157" s="113" t="s">
        <v>383</v>
      </c>
      <c r="K157" s="110" t="s">
        <v>3305</v>
      </c>
      <c r="L157" s="87" t="s">
        <v>3306</v>
      </c>
      <c r="M157" s="114" t="s">
        <v>3509</v>
      </c>
      <c r="N157" s="114" t="s">
        <v>858</v>
      </c>
      <c r="O157" s="344"/>
      <c r="P157" s="115">
        <v>184518.55</v>
      </c>
      <c r="Q157" s="335"/>
      <c r="R157" s="358"/>
      <c r="S157" s="19" t="s">
        <v>3173</v>
      </c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322"/>
      <c r="AP157" s="322"/>
    </row>
    <row r="158" spans="1:42" ht="25.5" customHeight="1" x14ac:dyDescent="0.2">
      <c r="A158" s="54"/>
      <c r="B158" s="110" t="s">
        <v>830</v>
      </c>
      <c r="C158" s="111" t="s">
        <v>3511</v>
      </c>
      <c r="D158" s="112">
        <v>20170014</v>
      </c>
      <c r="E158" s="111" t="e">
        <f t="shared" si="16"/>
        <v>#REF!</v>
      </c>
      <c r="F158" s="21">
        <f>VLOOKUP(D158,'Captacao ANO A ANO'!A:E,5,FALSE)</f>
        <v>415.7</v>
      </c>
      <c r="G158" s="22">
        <f t="shared" si="17"/>
        <v>0</v>
      </c>
      <c r="H158" s="23">
        <f>VLOOKUP(D158,'Captacao ANO A ANO'!A:P,7,FALSE)</f>
        <v>2017</v>
      </c>
      <c r="I158" s="85">
        <v>42832</v>
      </c>
      <c r="J158" s="113" t="s">
        <v>3512</v>
      </c>
      <c r="K158" s="110" t="s">
        <v>3513</v>
      </c>
      <c r="L158" s="87" t="s">
        <v>3249</v>
      </c>
      <c r="M158" s="114" t="s">
        <v>3514</v>
      </c>
      <c r="N158" s="114" t="s">
        <v>3515</v>
      </c>
      <c r="O158" s="71">
        <v>279202.59999999998</v>
      </c>
      <c r="P158" s="115">
        <v>415.7</v>
      </c>
      <c r="Q158" s="29">
        <f>P158+P159+P160+P161</f>
        <v>26679.489999999998</v>
      </c>
      <c r="R158" s="108">
        <f>O158-Q158</f>
        <v>252523.11</v>
      </c>
      <c r="S158" s="19" t="s">
        <v>3173</v>
      </c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322"/>
      <c r="AP158" s="322"/>
    </row>
    <row r="159" spans="1:42" ht="25.5" customHeight="1" x14ac:dyDescent="0.2">
      <c r="A159" s="54"/>
      <c r="B159" s="110" t="s">
        <v>830</v>
      </c>
      <c r="C159" s="111" t="s">
        <v>3516</v>
      </c>
      <c r="D159" s="112">
        <v>20170015</v>
      </c>
      <c r="E159" s="111" t="e">
        <f t="shared" si="16"/>
        <v>#REF!</v>
      </c>
      <c r="F159" s="21">
        <f>VLOOKUP(D159,'Captacao ANO A ANO'!A:E,5,FALSE)</f>
        <v>6683.05</v>
      </c>
      <c r="G159" s="22">
        <f t="shared" si="17"/>
        <v>0</v>
      </c>
      <c r="H159" s="23">
        <f>VLOOKUP(D159,'Captacao ANO A ANO'!A:P,7,FALSE)</f>
        <v>2017</v>
      </c>
      <c r="I159" s="85">
        <v>42832</v>
      </c>
      <c r="J159" s="113" t="s">
        <v>3512</v>
      </c>
      <c r="K159" s="110" t="s">
        <v>3517</v>
      </c>
      <c r="L159" s="87" t="s">
        <v>3249</v>
      </c>
      <c r="M159" s="114" t="s">
        <v>3514</v>
      </c>
      <c r="N159" s="114" t="s">
        <v>3515</v>
      </c>
      <c r="O159" s="341"/>
      <c r="P159" s="115">
        <v>6683.05</v>
      </c>
      <c r="Q159" s="308"/>
      <c r="R159" s="357"/>
      <c r="S159" s="19" t="s">
        <v>3173</v>
      </c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322"/>
      <c r="AP159" s="322"/>
    </row>
    <row r="160" spans="1:42" ht="23.25" customHeight="1" x14ac:dyDescent="0.2">
      <c r="A160" s="54"/>
      <c r="B160" s="110" t="s">
        <v>830</v>
      </c>
      <c r="C160" s="111" t="s">
        <v>3518</v>
      </c>
      <c r="D160" s="112">
        <v>20170020</v>
      </c>
      <c r="E160" s="111" t="e">
        <f t="shared" si="16"/>
        <v>#REF!</v>
      </c>
      <c r="F160" s="21">
        <f>VLOOKUP(D160,'Captacao ANO A ANO'!A:E,5,FALSE)</f>
        <v>5106.1899999999996</v>
      </c>
      <c r="G160" s="22">
        <f t="shared" si="17"/>
        <v>0</v>
      </c>
      <c r="H160" s="23">
        <f>VLOOKUP(D160,'Captacao ANO A ANO'!A:P,7,FALSE)</f>
        <v>2017</v>
      </c>
      <c r="I160" s="85">
        <v>42832</v>
      </c>
      <c r="J160" s="113" t="s">
        <v>3512</v>
      </c>
      <c r="K160" s="110" t="s">
        <v>3519</v>
      </c>
      <c r="L160" s="87" t="s">
        <v>3249</v>
      </c>
      <c r="M160" s="114" t="s">
        <v>3514</v>
      </c>
      <c r="N160" s="114" t="s">
        <v>3515</v>
      </c>
      <c r="O160" s="341"/>
      <c r="P160" s="115">
        <v>5106.1899999999996</v>
      </c>
      <c r="Q160" s="308"/>
      <c r="R160" s="357"/>
      <c r="S160" s="19" t="s">
        <v>3173</v>
      </c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322"/>
      <c r="AP160" s="322"/>
    </row>
    <row r="161" spans="1:42" ht="12.75" customHeight="1" x14ac:dyDescent="0.2">
      <c r="A161" s="54"/>
      <c r="B161" s="110" t="s">
        <v>830</v>
      </c>
      <c r="C161" s="111" t="s">
        <v>3520</v>
      </c>
      <c r="D161" s="112">
        <v>20170126</v>
      </c>
      <c r="E161" s="111" t="e">
        <f t="shared" si="16"/>
        <v>#REF!</v>
      </c>
      <c r="F161" s="21">
        <f>VLOOKUP(D161,'Captacao ANO A ANO'!A:E,5,FALSE)</f>
        <v>14474.55</v>
      </c>
      <c r="G161" s="22">
        <f t="shared" si="17"/>
        <v>0</v>
      </c>
      <c r="H161" s="23">
        <f>VLOOKUP(D161,'Captacao ANO A ANO'!A:P,7,FALSE)</f>
        <v>2017</v>
      </c>
      <c r="I161" s="85">
        <v>42866</v>
      </c>
      <c r="J161" s="113" t="s">
        <v>3521</v>
      </c>
      <c r="K161" s="110" t="s">
        <v>3522</v>
      </c>
      <c r="L161" s="87" t="s">
        <v>3232</v>
      </c>
      <c r="M161" s="114" t="s">
        <v>3514</v>
      </c>
      <c r="N161" s="114" t="s">
        <v>3515</v>
      </c>
      <c r="O161" s="344"/>
      <c r="P161" s="115">
        <v>14474.55</v>
      </c>
      <c r="Q161" s="335"/>
      <c r="R161" s="358"/>
      <c r="S161" s="19" t="s">
        <v>3173</v>
      </c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322"/>
      <c r="AP161" s="322"/>
    </row>
    <row r="162" spans="1:42" ht="23.25" customHeight="1" x14ac:dyDescent="0.2">
      <c r="A162" s="54"/>
      <c r="B162" s="110" t="s">
        <v>919</v>
      </c>
      <c r="C162" s="111" t="s">
        <v>3523</v>
      </c>
      <c r="D162" s="112">
        <v>20170207</v>
      </c>
      <c r="E162" s="111" t="e">
        <f t="shared" si="16"/>
        <v>#REF!</v>
      </c>
      <c r="F162" s="21">
        <f>VLOOKUP(D162,'Captacao ANO A ANO'!A:E,5,FALSE)</f>
        <v>181019.44</v>
      </c>
      <c r="G162" s="22">
        <f t="shared" si="17"/>
        <v>0</v>
      </c>
      <c r="H162" s="23">
        <f>VLOOKUP(D162,'Captacao ANO A ANO'!A:P,7,FALSE)</f>
        <v>2017</v>
      </c>
      <c r="I162" s="85">
        <v>42919</v>
      </c>
      <c r="J162" s="113" t="s">
        <v>589</v>
      </c>
      <c r="K162" s="110" t="s">
        <v>3524</v>
      </c>
      <c r="L162" s="87" t="s">
        <v>3274</v>
      </c>
      <c r="M162" s="114" t="s">
        <v>3525</v>
      </c>
      <c r="N162" s="114" t="s">
        <v>3526</v>
      </c>
      <c r="O162" s="341">
        <v>181019.44</v>
      </c>
      <c r="P162" s="115">
        <v>181019.44</v>
      </c>
      <c r="Q162" s="308">
        <f>P162</f>
        <v>181019.44</v>
      </c>
      <c r="R162" s="357">
        <f t="shared" ref="R162:R163" si="24">O162-Q162</f>
        <v>0</v>
      </c>
      <c r="S162" s="19" t="s">
        <v>3173</v>
      </c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322"/>
      <c r="AP162" s="322"/>
    </row>
    <row r="163" spans="1:42" ht="23.25" customHeight="1" x14ac:dyDescent="0.2">
      <c r="A163" s="44"/>
      <c r="B163" s="118" t="s">
        <v>726</v>
      </c>
      <c r="C163" s="119" t="s">
        <v>3527</v>
      </c>
      <c r="D163" s="120">
        <v>20170002</v>
      </c>
      <c r="E163" s="121" t="e">
        <f t="shared" si="16"/>
        <v>#REF!</v>
      </c>
      <c r="F163" s="21">
        <f>VLOOKUP(D163,'Captacao ANO A ANO'!A:E,5,FALSE)</f>
        <v>125000</v>
      </c>
      <c r="G163" s="22">
        <f t="shared" si="17"/>
        <v>0</v>
      </c>
      <c r="H163" s="23">
        <f>VLOOKUP(D163,'Captacao ANO A ANO'!A:P,7,FALSE)</f>
        <v>2017</v>
      </c>
      <c r="I163" s="122">
        <v>42752</v>
      </c>
      <c r="J163" s="123" t="s">
        <v>1456</v>
      </c>
      <c r="K163" s="123" t="s">
        <v>3528</v>
      </c>
      <c r="L163" s="124" t="s">
        <v>3478</v>
      </c>
      <c r="M163" s="118" t="s">
        <v>3529</v>
      </c>
      <c r="N163" s="125" t="s">
        <v>727</v>
      </c>
      <c r="O163" s="126">
        <v>282974.09999999998</v>
      </c>
      <c r="P163" s="127">
        <v>125000</v>
      </c>
      <c r="Q163" s="128">
        <f>P163+P164</f>
        <v>282974.09999999998</v>
      </c>
      <c r="R163" s="129">
        <f t="shared" si="24"/>
        <v>0</v>
      </c>
      <c r="S163" s="130" t="s">
        <v>3173</v>
      </c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322"/>
      <c r="AP163" s="322"/>
    </row>
    <row r="164" spans="1:42" ht="27.75" customHeight="1" x14ac:dyDescent="0.2">
      <c r="A164" s="89"/>
      <c r="B164" s="90" t="s">
        <v>726</v>
      </c>
      <c r="C164" s="91" t="s">
        <v>3530</v>
      </c>
      <c r="D164" s="131">
        <v>20170144</v>
      </c>
      <c r="E164" s="84" t="e">
        <f t="shared" si="16"/>
        <v>#REF!</v>
      </c>
      <c r="F164" s="21">
        <f>VLOOKUP(D164,'Captacao ANO A ANO'!A:E,5,FALSE)</f>
        <v>157974.1</v>
      </c>
      <c r="G164" s="22">
        <f t="shared" si="17"/>
        <v>0</v>
      </c>
      <c r="H164" s="23">
        <f>VLOOKUP(D164,'Captacao ANO A ANO'!A:P,7,FALSE)</f>
        <v>2017</v>
      </c>
      <c r="I164" s="92">
        <v>42892</v>
      </c>
      <c r="J164" s="86" t="s">
        <v>1456</v>
      </c>
      <c r="K164" s="86" t="s">
        <v>3528</v>
      </c>
      <c r="L164" s="87" t="s">
        <v>3478</v>
      </c>
      <c r="M164" s="90" t="s">
        <v>3529</v>
      </c>
      <c r="N164" s="61" t="s">
        <v>727</v>
      </c>
      <c r="O164" s="360"/>
      <c r="P164" s="132">
        <v>157974.1</v>
      </c>
      <c r="Q164" s="361"/>
      <c r="R164" s="362"/>
      <c r="S164" s="133" t="s">
        <v>3173</v>
      </c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322"/>
      <c r="AP164" s="322"/>
    </row>
    <row r="165" spans="1:42" ht="12.75" customHeight="1" x14ac:dyDescent="0.2">
      <c r="A165" s="89"/>
      <c r="B165" s="90" t="s">
        <v>869</v>
      </c>
      <c r="C165" s="91" t="s">
        <v>3531</v>
      </c>
      <c r="D165" s="131">
        <v>20170127</v>
      </c>
      <c r="E165" s="84" t="e">
        <f t="shared" si="16"/>
        <v>#REF!</v>
      </c>
      <c r="F165" s="21">
        <f>VLOOKUP(D165,'Captacao ANO A ANO'!A:E,5,FALSE)</f>
        <v>110000</v>
      </c>
      <c r="G165" s="22">
        <f t="shared" si="17"/>
        <v>0</v>
      </c>
      <c r="H165" s="23">
        <f>VLOOKUP(D165,'Captacao ANO A ANO'!A:P,7,FALSE)</f>
        <v>2017</v>
      </c>
      <c r="I165" s="92">
        <v>42860</v>
      </c>
      <c r="J165" s="86" t="s">
        <v>13</v>
      </c>
      <c r="K165" s="86" t="s">
        <v>3481</v>
      </c>
      <c r="L165" s="87" t="s">
        <v>3478</v>
      </c>
      <c r="M165" s="90" t="s">
        <v>23</v>
      </c>
      <c r="N165" s="61" t="s">
        <v>3532</v>
      </c>
      <c r="O165" s="71">
        <v>229541.71</v>
      </c>
      <c r="P165" s="132">
        <v>110000</v>
      </c>
      <c r="Q165" s="134">
        <f>P165+P166+P167</f>
        <v>188604.1</v>
      </c>
      <c r="R165" s="108">
        <f>O165-Q165</f>
        <v>40937.609999999986</v>
      </c>
      <c r="S165" s="133" t="s">
        <v>3173</v>
      </c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322"/>
      <c r="AP165" s="322"/>
    </row>
    <row r="166" spans="1:42" ht="24.75" customHeight="1" x14ac:dyDescent="0.2">
      <c r="A166" s="89"/>
      <c r="B166" s="90" t="s">
        <v>869</v>
      </c>
      <c r="C166" s="91" t="s">
        <v>3533</v>
      </c>
      <c r="D166" s="131">
        <v>20170128</v>
      </c>
      <c r="E166" s="84" t="e">
        <f t="shared" si="16"/>
        <v>#REF!</v>
      </c>
      <c r="F166" s="21">
        <f>VLOOKUP(D166,'Captacao ANO A ANO'!A:E,5,FALSE)</f>
        <v>69904.100000000006</v>
      </c>
      <c r="G166" s="22">
        <f t="shared" si="17"/>
        <v>0</v>
      </c>
      <c r="H166" s="23">
        <f>VLOOKUP(D166,'Captacao ANO A ANO'!A:P,7,FALSE)</f>
        <v>2017</v>
      </c>
      <c r="I166" s="92">
        <v>42860</v>
      </c>
      <c r="J166" s="86" t="s">
        <v>13</v>
      </c>
      <c r="K166" s="86" t="s">
        <v>3477</v>
      </c>
      <c r="L166" s="87" t="s">
        <v>3478</v>
      </c>
      <c r="M166" s="90" t="s">
        <v>23</v>
      </c>
      <c r="N166" s="61" t="s">
        <v>3532</v>
      </c>
      <c r="O166" s="341"/>
      <c r="P166" s="132">
        <v>69904.100000000006</v>
      </c>
      <c r="Q166" s="363"/>
      <c r="R166" s="357"/>
      <c r="S166" s="133" t="s">
        <v>3173</v>
      </c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322"/>
      <c r="AP166" s="322"/>
    </row>
    <row r="167" spans="1:42" ht="24.75" customHeight="1" x14ac:dyDescent="0.2">
      <c r="A167" s="89"/>
      <c r="B167" s="90" t="s">
        <v>869</v>
      </c>
      <c r="C167" s="91" t="s">
        <v>3534</v>
      </c>
      <c r="D167" s="131">
        <v>20170129</v>
      </c>
      <c r="E167" s="84" t="e">
        <f t="shared" si="16"/>
        <v>#REF!</v>
      </c>
      <c r="F167" s="21">
        <f>VLOOKUP(D167,'Captacao ANO A ANO'!A:E,5,FALSE)</f>
        <v>8700</v>
      </c>
      <c r="G167" s="22">
        <f t="shared" si="17"/>
        <v>0</v>
      </c>
      <c r="H167" s="23">
        <f>VLOOKUP(D167,'Captacao ANO A ANO'!A:P,7,FALSE)</f>
        <v>2017</v>
      </c>
      <c r="I167" s="92">
        <v>42860</v>
      </c>
      <c r="J167" s="86" t="s">
        <v>13</v>
      </c>
      <c r="K167" s="86" t="s">
        <v>3535</v>
      </c>
      <c r="L167" s="87" t="s">
        <v>3478</v>
      </c>
      <c r="M167" s="90" t="s">
        <v>23</v>
      </c>
      <c r="N167" s="61" t="s">
        <v>3532</v>
      </c>
      <c r="O167" s="344"/>
      <c r="P167" s="132">
        <v>8700</v>
      </c>
      <c r="Q167" s="364"/>
      <c r="R167" s="358"/>
      <c r="S167" s="133" t="s">
        <v>3173</v>
      </c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322"/>
      <c r="AP167" s="322"/>
    </row>
    <row r="168" spans="1:42" ht="24.75" customHeight="1" x14ac:dyDescent="0.2">
      <c r="A168" s="54"/>
      <c r="B168" s="83" t="s">
        <v>786</v>
      </c>
      <c r="C168" s="84" t="s">
        <v>3536</v>
      </c>
      <c r="D168" s="131">
        <v>20170049</v>
      </c>
      <c r="E168" s="84" t="e">
        <f t="shared" si="16"/>
        <v>#REF!</v>
      </c>
      <c r="F168" s="21">
        <f>VLOOKUP(D168,'Captacao ANO A ANO'!A:E,5,FALSE)</f>
        <v>299567.75</v>
      </c>
      <c r="G168" s="22">
        <f t="shared" si="17"/>
        <v>0</v>
      </c>
      <c r="H168" s="23">
        <f>VLOOKUP(D168,'Captacao ANO A ANO'!A:P,7,FALSE)</f>
        <v>2017</v>
      </c>
      <c r="I168" s="85">
        <v>42815</v>
      </c>
      <c r="J168" s="86" t="s">
        <v>379</v>
      </c>
      <c r="K168" s="83" t="s">
        <v>3325</v>
      </c>
      <c r="L168" s="87" t="s">
        <v>3306</v>
      </c>
      <c r="M168" s="61" t="s">
        <v>3537</v>
      </c>
      <c r="N168" s="61" t="s">
        <v>3538</v>
      </c>
      <c r="O168" s="76">
        <v>299567.75</v>
      </c>
      <c r="P168" s="98">
        <v>299567.75</v>
      </c>
      <c r="Q168" s="74">
        <f>P168</f>
        <v>299567.75</v>
      </c>
      <c r="R168" s="116">
        <f t="shared" ref="R168:R169" si="25">O168-Q168</f>
        <v>0</v>
      </c>
      <c r="S168" s="59" t="s">
        <v>3173</v>
      </c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322"/>
      <c r="AP168" s="322"/>
    </row>
    <row r="169" spans="1:42" ht="24.75" customHeight="1" x14ac:dyDescent="0.2">
      <c r="A169" s="89"/>
      <c r="B169" s="90" t="s">
        <v>783</v>
      </c>
      <c r="C169" s="91" t="s">
        <v>3539</v>
      </c>
      <c r="D169" s="131">
        <v>20170047</v>
      </c>
      <c r="E169" s="84" t="e">
        <f t="shared" si="16"/>
        <v>#REF!</v>
      </c>
      <c r="F169" s="21">
        <f>VLOOKUP(D169,'Captacao ANO A ANO'!A:E,5,FALSE)</f>
        <v>50555.56</v>
      </c>
      <c r="G169" s="22">
        <f t="shared" si="17"/>
        <v>0</v>
      </c>
      <c r="H169" s="23">
        <f>VLOOKUP(D169,'Captacao ANO A ANO'!A:P,7,FALSE)</f>
        <v>2017</v>
      </c>
      <c r="I169" s="92">
        <v>42815</v>
      </c>
      <c r="J169" s="86" t="s">
        <v>3328</v>
      </c>
      <c r="K169" s="86" t="s">
        <v>3329</v>
      </c>
      <c r="L169" s="87" t="s">
        <v>3306</v>
      </c>
      <c r="M169" s="90" t="s">
        <v>3540</v>
      </c>
      <c r="N169" s="61" t="s">
        <v>3541</v>
      </c>
      <c r="O169" s="71">
        <v>186903.63</v>
      </c>
      <c r="P169" s="132">
        <v>50555.56</v>
      </c>
      <c r="Q169" s="134">
        <f>SUM(P169+P170)</f>
        <v>186903.63</v>
      </c>
      <c r="R169" s="108">
        <f t="shared" si="25"/>
        <v>0</v>
      </c>
      <c r="S169" s="133" t="s">
        <v>3173</v>
      </c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322"/>
      <c r="AP169" s="322"/>
    </row>
    <row r="170" spans="1:42" ht="24.75" customHeight="1" x14ac:dyDescent="0.2">
      <c r="A170" s="89"/>
      <c r="B170" s="90" t="s">
        <v>783</v>
      </c>
      <c r="C170" s="91" t="s">
        <v>3542</v>
      </c>
      <c r="D170" s="131">
        <v>20170048</v>
      </c>
      <c r="E170" s="84" t="e">
        <f t="shared" si="16"/>
        <v>#REF!</v>
      </c>
      <c r="F170" s="21">
        <f>VLOOKUP(D170,'Captacao ANO A ANO'!A:E,5,FALSE)</f>
        <v>136348.07</v>
      </c>
      <c r="G170" s="22">
        <f t="shared" si="17"/>
        <v>0</v>
      </c>
      <c r="H170" s="23">
        <f>VLOOKUP(D170,'Captacao ANO A ANO'!A:P,7,FALSE)</f>
        <v>2017</v>
      </c>
      <c r="I170" s="92">
        <v>42815</v>
      </c>
      <c r="J170" s="86" t="s">
        <v>383</v>
      </c>
      <c r="K170" s="86" t="s">
        <v>3305</v>
      </c>
      <c r="L170" s="87" t="s">
        <v>3306</v>
      </c>
      <c r="M170" s="90" t="s">
        <v>3543</v>
      </c>
      <c r="N170" s="61" t="s">
        <v>3541</v>
      </c>
      <c r="O170" s="344"/>
      <c r="P170" s="132">
        <v>136348.07</v>
      </c>
      <c r="Q170" s="364"/>
      <c r="R170" s="358"/>
      <c r="S170" s="133" t="s">
        <v>3173</v>
      </c>
      <c r="T170" s="298"/>
      <c r="U170" s="298"/>
      <c r="V170" s="298"/>
      <c r="W170" s="298"/>
      <c r="X170" s="298"/>
      <c r="Y170" s="298"/>
      <c r="Z170" s="298"/>
      <c r="AA170" s="298"/>
      <c r="AB170" s="298"/>
      <c r="AC170" s="298"/>
      <c r="AD170" s="298"/>
      <c r="AE170" s="298"/>
      <c r="AF170" s="298"/>
      <c r="AG170" s="298"/>
      <c r="AH170" s="298"/>
      <c r="AI170" s="298"/>
      <c r="AJ170" s="298"/>
      <c r="AK170" s="298"/>
      <c r="AL170" s="298"/>
      <c r="AM170" s="298"/>
      <c r="AN170" s="298"/>
      <c r="AO170" s="322"/>
      <c r="AP170" s="322"/>
    </row>
    <row r="171" spans="1:42" ht="24.75" customHeight="1" x14ac:dyDescent="0.2">
      <c r="A171" s="89"/>
      <c r="B171" s="90" t="s">
        <v>810</v>
      </c>
      <c r="C171" s="91" t="s">
        <v>3544</v>
      </c>
      <c r="D171" s="131">
        <v>20170064</v>
      </c>
      <c r="E171" s="84" t="e">
        <f t="shared" si="16"/>
        <v>#REF!</v>
      </c>
      <c r="F171" s="21">
        <f>VLOOKUP(D171,'Captacao ANO A ANO'!A:E,5,FALSE)</f>
        <v>61605.51</v>
      </c>
      <c r="G171" s="22">
        <f t="shared" si="17"/>
        <v>0</v>
      </c>
      <c r="H171" s="23">
        <f>VLOOKUP(D171,'Captacao ANO A ANO'!A:P,7,FALSE)</f>
        <v>2017</v>
      </c>
      <c r="I171" s="92">
        <v>42823</v>
      </c>
      <c r="J171" s="86" t="s">
        <v>3545</v>
      </c>
      <c r="K171" s="86" t="s">
        <v>3546</v>
      </c>
      <c r="L171" s="87" t="s">
        <v>3249</v>
      </c>
      <c r="M171" s="61" t="s">
        <v>3547</v>
      </c>
      <c r="N171" s="61" t="s">
        <v>811</v>
      </c>
      <c r="O171" s="71">
        <v>299815.95</v>
      </c>
      <c r="P171" s="132">
        <v>61605.51</v>
      </c>
      <c r="Q171" s="134">
        <f>SUM(P171:P179)</f>
        <v>299815.95</v>
      </c>
      <c r="R171" s="108">
        <f>O171-Q171</f>
        <v>0</v>
      </c>
      <c r="S171" s="133" t="s">
        <v>3173</v>
      </c>
      <c r="T171" s="298"/>
      <c r="U171" s="298"/>
      <c r="V171" s="298"/>
      <c r="W171" s="298"/>
      <c r="X171" s="298"/>
      <c r="Y171" s="298"/>
      <c r="Z171" s="298"/>
      <c r="AA171" s="298"/>
      <c r="AB171" s="298"/>
      <c r="AC171" s="298"/>
      <c r="AD171" s="298"/>
      <c r="AE171" s="298"/>
      <c r="AF171" s="298"/>
      <c r="AG171" s="298"/>
      <c r="AH171" s="298"/>
      <c r="AI171" s="298"/>
      <c r="AJ171" s="298"/>
      <c r="AK171" s="298"/>
      <c r="AL171" s="298"/>
      <c r="AM171" s="298"/>
      <c r="AN171" s="298"/>
      <c r="AO171" s="322"/>
      <c r="AP171" s="322"/>
    </row>
    <row r="172" spans="1:42" ht="24.75" customHeight="1" x14ac:dyDescent="0.2">
      <c r="A172" s="89"/>
      <c r="B172" s="90" t="s">
        <v>810</v>
      </c>
      <c r="C172" s="91" t="s">
        <v>3548</v>
      </c>
      <c r="D172" s="131">
        <v>20170065</v>
      </c>
      <c r="E172" s="84" t="e">
        <f t="shared" si="16"/>
        <v>#REF!</v>
      </c>
      <c r="F172" s="21">
        <f>VLOOKUP(D172,'Captacao ANO A ANO'!A:E,5,FALSE)</f>
        <v>52577.59</v>
      </c>
      <c r="G172" s="22">
        <f t="shared" si="17"/>
        <v>0</v>
      </c>
      <c r="H172" s="23">
        <f>VLOOKUP(D172,'Captacao ANO A ANO'!A:P,7,FALSE)</f>
        <v>2017</v>
      </c>
      <c r="I172" s="92">
        <v>42823</v>
      </c>
      <c r="J172" s="86" t="s">
        <v>3545</v>
      </c>
      <c r="K172" s="86" t="s">
        <v>3549</v>
      </c>
      <c r="L172" s="87" t="s">
        <v>3249</v>
      </c>
      <c r="M172" s="61" t="str">
        <f>M171</f>
        <v>Associação Natividade Incentivo ao Esporte, Cultura e Lazer</v>
      </c>
      <c r="N172" s="61" t="s">
        <v>811</v>
      </c>
      <c r="O172" s="341"/>
      <c r="P172" s="132">
        <v>52577.59</v>
      </c>
      <c r="Q172" s="363"/>
      <c r="R172" s="357"/>
      <c r="S172" s="133" t="s">
        <v>3173</v>
      </c>
      <c r="T172" s="298"/>
      <c r="U172" s="298"/>
      <c r="V172" s="298"/>
      <c r="W172" s="298"/>
      <c r="X172" s="298"/>
      <c r="Y172" s="298"/>
      <c r="Z172" s="298"/>
      <c r="AA172" s="298"/>
      <c r="AB172" s="298"/>
      <c r="AC172" s="298"/>
      <c r="AD172" s="298"/>
      <c r="AE172" s="298"/>
      <c r="AF172" s="298"/>
      <c r="AG172" s="298"/>
      <c r="AH172" s="298"/>
      <c r="AI172" s="298"/>
      <c r="AJ172" s="298"/>
      <c r="AK172" s="298"/>
      <c r="AL172" s="298"/>
      <c r="AM172" s="298"/>
      <c r="AN172" s="298"/>
      <c r="AO172" s="322"/>
      <c r="AP172" s="322"/>
    </row>
    <row r="173" spans="1:42" ht="24.75" customHeight="1" x14ac:dyDescent="0.2">
      <c r="A173" s="89"/>
      <c r="B173" s="90" t="s">
        <v>810</v>
      </c>
      <c r="C173" s="91" t="s">
        <v>3550</v>
      </c>
      <c r="D173" s="131">
        <v>20170067</v>
      </c>
      <c r="E173" s="84" t="e">
        <f t="shared" si="16"/>
        <v>#REF!</v>
      </c>
      <c r="F173" s="21">
        <f>VLOOKUP(D173,'Captacao ANO A ANO'!A:E,5,FALSE)</f>
        <v>39193.07</v>
      </c>
      <c r="G173" s="22">
        <f t="shared" si="17"/>
        <v>0</v>
      </c>
      <c r="H173" s="23">
        <f>VLOOKUP(D173,'Captacao ANO A ANO'!A:P,7,FALSE)</f>
        <v>2017</v>
      </c>
      <c r="I173" s="92">
        <v>42858</v>
      </c>
      <c r="J173" s="86" t="s">
        <v>3545</v>
      </c>
      <c r="K173" s="86" t="s">
        <v>3551</v>
      </c>
      <c r="L173" s="87" t="s">
        <v>3249</v>
      </c>
      <c r="M173" s="61" t="s">
        <v>3547</v>
      </c>
      <c r="N173" s="61" t="s">
        <v>811</v>
      </c>
      <c r="O173" s="341"/>
      <c r="P173" s="132">
        <v>39193.07</v>
      </c>
      <c r="Q173" s="363"/>
      <c r="R173" s="357"/>
      <c r="S173" s="133" t="s">
        <v>3173</v>
      </c>
      <c r="T173" s="298"/>
      <c r="U173" s="298"/>
      <c r="V173" s="298"/>
      <c r="W173" s="298"/>
      <c r="X173" s="298"/>
      <c r="Y173" s="298"/>
      <c r="Z173" s="298"/>
      <c r="AA173" s="298"/>
      <c r="AB173" s="298"/>
      <c r="AC173" s="298"/>
      <c r="AD173" s="298"/>
      <c r="AE173" s="298"/>
      <c r="AF173" s="298"/>
      <c r="AG173" s="298"/>
      <c r="AH173" s="298"/>
      <c r="AI173" s="298"/>
      <c r="AJ173" s="298"/>
      <c r="AK173" s="298"/>
      <c r="AL173" s="298"/>
      <c r="AM173" s="298"/>
      <c r="AN173" s="298"/>
      <c r="AO173" s="322"/>
      <c r="AP173" s="322"/>
    </row>
    <row r="174" spans="1:42" ht="12.75" customHeight="1" x14ac:dyDescent="0.2">
      <c r="A174" s="89"/>
      <c r="B174" s="90" t="s">
        <v>810</v>
      </c>
      <c r="C174" s="91" t="s">
        <v>3552</v>
      </c>
      <c r="D174" s="131">
        <v>20170066</v>
      </c>
      <c r="E174" s="84" t="e">
        <f t="shared" si="16"/>
        <v>#REF!</v>
      </c>
      <c r="F174" s="21">
        <f>VLOOKUP(D174,'Captacao ANO A ANO'!A:E,5,FALSE)</f>
        <v>41866.400000000001</v>
      </c>
      <c r="G174" s="22">
        <f t="shared" si="17"/>
        <v>0</v>
      </c>
      <c r="H174" s="23">
        <f>VLOOKUP(D174,'Captacao ANO A ANO'!A:P,7,FALSE)</f>
        <v>2017</v>
      </c>
      <c r="I174" s="92">
        <v>42823</v>
      </c>
      <c r="J174" s="86" t="s">
        <v>3545</v>
      </c>
      <c r="K174" s="86" t="s">
        <v>3553</v>
      </c>
      <c r="L174" s="87" t="s">
        <v>3249</v>
      </c>
      <c r="M174" s="61" t="str">
        <f>M171</f>
        <v>Associação Natividade Incentivo ao Esporte, Cultura e Lazer</v>
      </c>
      <c r="N174" s="61" t="s">
        <v>811</v>
      </c>
      <c r="O174" s="341"/>
      <c r="P174" s="132">
        <v>41866.400000000001</v>
      </c>
      <c r="Q174" s="363"/>
      <c r="R174" s="357"/>
      <c r="S174" s="133" t="s">
        <v>3173</v>
      </c>
      <c r="T174" s="298"/>
      <c r="U174" s="298"/>
      <c r="V174" s="298"/>
      <c r="W174" s="298"/>
      <c r="X174" s="298"/>
      <c r="Y174" s="298"/>
      <c r="Z174" s="298"/>
      <c r="AA174" s="298"/>
      <c r="AB174" s="298"/>
      <c r="AC174" s="298"/>
      <c r="AD174" s="298"/>
      <c r="AE174" s="298"/>
      <c r="AF174" s="298"/>
      <c r="AG174" s="298"/>
      <c r="AH174" s="298"/>
      <c r="AI174" s="298"/>
      <c r="AJ174" s="298"/>
      <c r="AK174" s="298"/>
      <c r="AL174" s="298"/>
      <c r="AM174" s="298"/>
      <c r="AN174" s="298"/>
      <c r="AO174" s="322"/>
      <c r="AP174" s="322"/>
    </row>
    <row r="175" spans="1:42" ht="27.75" customHeight="1" x14ac:dyDescent="0.2">
      <c r="A175" s="89"/>
      <c r="B175" s="90" t="s">
        <v>810</v>
      </c>
      <c r="C175" s="91" t="s">
        <v>3554</v>
      </c>
      <c r="D175" s="131">
        <v>20170068</v>
      </c>
      <c r="E175" s="84" t="e">
        <f t="shared" si="16"/>
        <v>#REF!</v>
      </c>
      <c r="F175" s="21">
        <f>VLOOKUP(D175,'Captacao ANO A ANO'!A:E,5,FALSE)</f>
        <v>36521.230000000003</v>
      </c>
      <c r="G175" s="22">
        <f t="shared" si="17"/>
        <v>0</v>
      </c>
      <c r="H175" s="23">
        <f>VLOOKUP(D175,'Captacao ANO A ANO'!A:P,7,FALSE)</f>
        <v>2017</v>
      </c>
      <c r="I175" s="92">
        <v>42823</v>
      </c>
      <c r="J175" s="135" t="s">
        <v>3545</v>
      </c>
      <c r="K175" s="86" t="s">
        <v>3555</v>
      </c>
      <c r="L175" s="87" t="s">
        <v>3249</v>
      </c>
      <c r="M175" s="61" t="s">
        <v>3547</v>
      </c>
      <c r="N175" s="61" t="s">
        <v>811</v>
      </c>
      <c r="O175" s="341"/>
      <c r="P175" s="132">
        <v>36521.230000000003</v>
      </c>
      <c r="Q175" s="363"/>
      <c r="R175" s="357"/>
      <c r="S175" s="133" t="s">
        <v>3173</v>
      </c>
      <c r="T175" s="298"/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8"/>
      <c r="AE175" s="298"/>
      <c r="AF175" s="298"/>
      <c r="AG175" s="298"/>
      <c r="AH175" s="298"/>
      <c r="AI175" s="298"/>
      <c r="AJ175" s="298"/>
      <c r="AK175" s="298"/>
      <c r="AL175" s="298"/>
      <c r="AM175" s="298"/>
      <c r="AN175" s="298"/>
      <c r="AO175" s="322"/>
      <c r="AP175" s="322"/>
    </row>
    <row r="176" spans="1:42" ht="27.75" customHeight="1" x14ac:dyDescent="0.2">
      <c r="A176" s="89"/>
      <c r="B176" s="90" t="s">
        <v>810</v>
      </c>
      <c r="C176" s="91" t="s">
        <v>3556</v>
      </c>
      <c r="D176" s="131">
        <v>20170079</v>
      </c>
      <c r="E176" s="84" t="e">
        <f t="shared" si="16"/>
        <v>#REF!</v>
      </c>
      <c r="F176" s="21">
        <f>VLOOKUP(D176,'Captacao ANO A ANO'!A:E,5,FALSE)</f>
        <v>10076.719999999999</v>
      </c>
      <c r="G176" s="22">
        <f t="shared" si="17"/>
        <v>0</v>
      </c>
      <c r="H176" s="23">
        <f>VLOOKUP(D176,'Captacao ANO A ANO'!A:P,7,FALSE)</f>
        <v>2017</v>
      </c>
      <c r="I176" s="92">
        <v>42823</v>
      </c>
      <c r="J176" s="86" t="s">
        <v>3545</v>
      </c>
      <c r="K176" s="86" t="s">
        <v>3557</v>
      </c>
      <c r="L176" s="87" t="s">
        <v>3249</v>
      </c>
      <c r="M176" s="61" t="s">
        <v>3547</v>
      </c>
      <c r="N176" s="61" t="s">
        <v>811</v>
      </c>
      <c r="O176" s="341"/>
      <c r="P176" s="132">
        <v>10076.719999999999</v>
      </c>
      <c r="Q176" s="363"/>
      <c r="R176" s="357"/>
      <c r="S176" s="133" t="s">
        <v>3173</v>
      </c>
      <c r="T176" s="298"/>
      <c r="U176" s="298"/>
      <c r="V176" s="298"/>
      <c r="W176" s="298"/>
      <c r="X176" s="298"/>
      <c r="Y176" s="298"/>
      <c r="Z176" s="298"/>
      <c r="AA176" s="298"/>
      <c r="AB176" s="298"/>
      <c r="AC176" s="298"/>
      <c r="AD176" s="298"/>
      <c r="AE176" s="298"/>
      <c r="AF176" s="298"/>
      <c r="AG176" s="298"/>
      <c r="AH176" s="298"/>
      <c r="AI176" s="298"/>
      <c r="AJ176" s="298"/>
      <c r="AK176" s="298"/>
      <c r="AL176" s="298"/>
      <c r="AM176" s="298"/>
      <c r="AN176" s="298"/>
      <c r="AO176" s="322"/>
      <c r="AP176" s="322"/>
    </row>
    <row r="177" spans="1:42" ht="23.25" customHeight="1" x14ac:dyDescent="0.2">
      <c r="A177" s="89"/>
      <c r="B177" s="90" t="s">
        <v>810</v>
      </c>
      <c r="C177" s="91" t="s">
        <v>3558</v>
      </c>
      <c r="D177" s="131">
        <v>20170109</v>
      </c>
      <c r="E177" s="84" t="e">
        <f t="shared" si="16"/>
        <v>#REF!</v>
      </c>
      <c r="F177" s="21">
        <f>VLOOKUP(D177,'Captacao ANO A ANO'!A:E,5,FALSE)</f>
        <v>28020.9</v>
      </c>
      <c r="G177" s="22">
        <f t="shared" si="17"/>
        <v>0</v>
      </c>
      <c r="H177" s="23">
        <f>VLOOKUP(D177,'Captacao ANO A ANO'!A:P,7,FALSE)</f>
        <v>2017</v>
      </c>
      <c r="I177" s="92">
        <v>42843</v>
      </c>
      <c r="J177" s="86" t="s">
        <v>3545</v>
      </c>
      <c r="K177" s="86" t="s">
        <v>3559</v>
      </c>
      <c r="L177" s="87" t="s">
        <v>3249</v>
      </c>
      <c r="M177" s="61" t="s">
        <v>3547</v>
      </c>
      <c r="N177" s="61" t="s">
        <v>811</v>
      </c>
      <c r="O177" s="341"/>
      <c r="P177" s="132">
        <v>28020.9</v>
      </c>
      <c r="Q177" s="363"/>
      <c r="R177" s="357"/>
      <c r="S177" s="133" t="s">
        <v>3173</v>
      </c>
      <c r="T177" s="298"/>
      <c r="U177" s="298"/>
      <c r="V177" s="298"/>
      <c r="W177" s="298"/>
      <c r="X177" s="298"/>
      <c r="Y177" s="298"/>
      <c r="Z177" s="298"/>
      <c r="AA177" s="298"/>
      <c r="AB177" s="298"/>
      <c r="AC177" s="298"/>
      <c r="AD177" s="298"/>
      <c r="AE177" s="298"/>
      <c r="AF177" s="298"/>
      <c r="AG177" s="298"/>
      <c r="AH177" s="298"/>
      <c r="AI177" s="298"/>
      <c r="AJ177" s="298"/>
      <c r="AK177" s="298"/>
      <c r="AL177" s="298"/>
      <c r="AM177" s="298"/>
      <c r="AN177" s="298"/>
      <c r="AO177" s="322"/>
      <c r="AP177" s="322"/>
    </row>
    <row r="178" spans="1:42" ht="26.25" customHeight="1" x14ac:dyDescent="0.2">
      <c r="A178" s="89"/>
      <c r="B178" s="90" t="s">
        <v>810</v>
      </c>
      <c r="C178" s="91" t="s">
        <v>3560</v>
      </c>
      <c r="D178" s="131">
        <v>20170110</v>
      </c>
      <c r="E178" s="84" t="e">
        <f t="shared" si="16"/>
        <v>#REF!</v>
      </c>
      <c r="F178" s="21">
        <f>VLOOKUP(D178,'Captacao ANO A ANO'!A:E,5,FALSE)</f>
        <v>24741.040000000001</v>
      </c>
      <c r="G178" s="22">
        <f t="shared" si="17"/>
        <v>0</v>
      </c>
      <c r="H178" s="23">
        <f>VLOOKUP(D178,'Captacao ANO A ANO'!A:P,7,FALSE)</f>
        <v>2017</v>
      </c>
      <c r="I178" s="92">
        <v>42843</v>
      </c>
      <c r="J178" s="86" t="s">
        <v>3545</v>
      </c>
      <c r="K178" s="86" t="s">
        <v>3561</v>
      </c>
      <c r="L178" s="87" t="s">
        <v>3249</v>
      </c>
      <c r="M178" s="61" t="s">
        <v>3547</v>
      </c>
      <c r="N178" s="61" t="s">
        <v>811</v>
      </c>
      <c r="O178" s="341"/>
      <c r="P178" s="132">
        <v>24741.040000000001</v>
      </c>
      <c r="Q178" s="363"/>
      <c r="R178" s="357"/>
      <c r="S178" s="133" t="s">
        <v>3173</v>
      </c>
      <c r="T178" s="298"/>
      <c r="U178" s="298"/>
      <c r="V178" s="298"/>
      <c r="W178" s="298"/>
      <c r="X178" s="298"/>
      <c r="Y178" s="298"/>
      <c r="Z178" s="298"/>
      <c r="AA178" s="298"/>
      <c r="AB178" s="298"/>
      <c r="AC178" s="298"/>
      <c r="AD178" s="298"/>
      <c r="AE178" s="298"/>
      <c r="AF178" s="298"/>
      <c r="AG178" s="298"/>
      <c r="AH178" s="298"/>
      <c r="AI178" s="298"/>
      <c r="AJ178" s="298"/>
      <c r="AK178" s="298"/>
      <c r="AL178" s="298"/>
      <c r="AM178" s="298"/>
      <c r="AN178" s="298"/>
      <c r="AO178" s="322"/>
      <c r="AP178" s="322"/>
    </row>
    <row r="179" spans="1:42" ht="26.25" customHeight="1" x14ac:dyDescent="0.2">
      <c r="A179" s="89"/>
      <c r="B179" s="90" t="s">
        <v>810</v>
      </c>
      <c r="C179" s="91" t="s">
        <v>3562</v>
      </c>
      <c r="D179" s="131">
        <v>20170111</v>
      </c>
      <c r="E179" s="84" t="e">
        <f t="shared" si="16"/>
        <v>#REF!</v>
      </c>
      <c r="F179" s="21">
        <f>VLOOKUP(D179,'Captacao ANO A ANO'!A:E,5,FALSE)</f>
        <v>5213.49</v>
      </c>
      <c r="G179" s="22">
        <f t="shared" si="17"/>
        <v>0</v>
      </c>
      <c r="H179" s="23">
        <f>VLOOKUP(D179,'Captacao ANO A ANO'!A:P,7,FALSE)</f>
        <v>2017</v>
      </c>
      <c r="I179" s="92">
        <v>42843</v>
      </c>
      <c r="J179" s="86" t="s">
        <v>3545</v>
      </c>
      <c r="K179" s="86" t="s">
        <v>3563</v>
      </c>
      <c r="L179" s="87" t="s">
        <v>3249</v>
      </c>
      <c r="M179" s="61" t="s">
        <v>3547</v>
      </c>
      <c r="N179" s="61" t="s">
        <v>811</v>
      </c>
      <c r="O179" s="344"/>
      <c r="P179" s="132">
        <v>5213.49</v>
      </c>
      <c r="Q179" s="364"/>
      <c r="R179" s="358"/>
      <c r="S179" s="133" t="s">
        <v>3173</v>
      </c>
      <c r="T179" s="485"/>
      <c r="U179" s="482"/>
      <c r="V179" s="482"/>
      <c r="W179" s="482"/>
      <c r="X179" s="482"/>
      <c r="Y179" s="482"/>
      <c r="Z179" s="482"/>
      <c r="AA179" s="482"/>
      <c r="AB179" s="482"/>
      <c r="AC179" s="482"/>
      <c r="AD179" s="482"/>
      <c r="AE179" s="482"/>
      <c r="AF179" s="482"/>
      <c r="AG179" s="482"/>
      <c r="AH179" s="482"/>
      <c r="AI179" s="482"/>
      <c r="AJ179" s="482"/>
      <c r="AK179" s="482"/>
      <c r="AL179" s="482"/>
      <c r="AM179" s="482"/>
      <c r="AN179" s="482"/>
      <c r="AO179" s="482"/>
      <c r="AP179" s="482"/>
    </row>
    <row r="180" spans="1:42" ht="26.25" customHeight="1" x14ac:dyDescent="0.2">
      <c r="A180" s="89"/>
      <c r="B180" s="90" t="s">
        <v>1061</v>
      </c>
      <c r="C180" s="91" t="s">
        <v>3564</v>
      </c>
      <c r="D180" s="131">
        <v>20170254</v>
      </c>
      <c r="E180" s="84" t="e">
        <f t="shared" si="16"/>
        <v>#REF!</v>
      </c>
      <c r="F180" s="21">
        <f>VLOOKUP(D180,'Captacao ANO A ANO'!A:E,5,FALSE)</f>
        <v>150000</v>
      </c>
      <c r="G180" s="22">
        <f t="shared" si="17"/>
        <v>0</v>
      </c>
      <c r="H180" s="23">
        <f>VLOOKUP(D180,'Captacao ANO A ANO'!A:P,7,FALSE)</f>
        <v>2017</v>
      </c>
      <c r="I180" s="92">
        <v>43063</v>
      </c>
      <c r="J180" s="25" t="s">
        <v>3272</v>
      </c>
      <c r="K180" s="86" t="s">
        <v>3565</v>
      </c>
      <c r="L180" s="87" t="s">
        <v>3274</v>
      </c>
      <c r="M180" s="61" t="s">
        <v>17</v>
      </c>
      <c r="N180" s="61" t="s">
        <v>3566</v>
      </c>
      <c r="O180" s="71">
        <v>299916.75</v>
      </c>
      <c r="P180" s="132">
        <v>150000</v>
      </c>
      <c r="Q180" s="134">
        <f>P180+P181</f>
        <v>200000</v>
      </c>
      <c r="R180" s="108">
        <f>O180-Q180</f>
        <v>99916.75</v>
      </c>
      <c r="S180" s="133" t="s">
        <v>3173</v>
      </c>
      <c r="T180" s="481" t="s">
        <v>3276</v>
      </c>
      <c r="U180" s="482"/>
      <c r="V180" s="482"/>
      <c r="W180" s="482"/>
      <c r="X180" s="482"/>
      <c r="Y180" s="482"/>
      <c r="Z180" s="482"/>
      <c r="AA180" s="482"/>
      <c r="AB180" s="482"/>
      <c r="AC180" s="482"/>
      <c r="AD180" s="482"/>
      <c r="AE180" s="482"/>
      <c r="AF180" s="482"/>
      <c r="AG180" s="482"/>
      <c r="AH180" s="482"/>
      <c r="AI180" s="482"/>
      <c r="AJ180" s="482"/>
      <c r="AK180" s="482"/>
      <c r="AL180" s="482"/>
      <c r="AM180" s="482"/>
      <c r="AN180" s="482"/>
      <c r="AO180" s="482"/>
      <c r="AP180" s="482"/>
    </row>
    <row r="181" spans="1:42" ht="12.75" customHeight="1" x14ac:dyDescent="0.2">
      <c r="A181" s="89"/>
      <c r="B181" s="90" t="s">
        <v>1061</v>
      </c>
      <c r="C181" s="91" t="s">
        <v>3567</v>
      </c>
      <c r="D181" s="131">
        <v>20170272</v>
      </c>
      <c r="E181" s="84" t="e">
        <f t="shared" si="16"/>
        <v>#REF!</v>
      </c>
      <c r="F181" s="21">
        <f>VLOOKUP(D181,'Captacao ANO A ANO'!A:E,5,FALSE)</f>
        <v>50000</v>
      </c>
      <c r="G181" s="22">
        <f t="shared" si="17"/>
        <v>0</v>
      </c>
      <c r="H181" s="23">
        <f>VLOOKUP(D181,'Captacao ANO A ANO'!A:P,7,FALSE)</f>
        <v>2017</v>
      </c>
      <c r="I181" s="92">
        <v>43067</v>
      </c>
      <c r="J181" s="86" t="s">
        <v>297</v>
      </c>
      <c r="K181" s="86" t="s">
        <v>3568</v>
      </c>
      <c r="L181" s="87" t="s">
        <v>3388</v>
      </c>
      <c r="M181" s="61" t="s">
        <v>17</v>
      </c>
      <c r="N181" s="61" t="s">
        <v>3566</v>
      </c>
      <c r="O181" s="344"/>
      <c r="P181" s="132">
        <v>50000</v>
      </c>
      <c r="Q181" s="364"/>
      <c r="R181" s="358"/>
      <c r="S181" s="133" t="s">
        <v>3173</v>
      </c>
      <c r="T181" s="298"/>
      <c r="U181" s="298"/>
      <c r="V181" s="298"/>
      <c r="W181" s="298"/>
      <c r="X181" s="298"/>
      <c r="Y181" s="298"/>
      <c r="Z181" s="298"/>
      <c r="AA181" s="298"/>
      <c r="AB181" s="298"/>
      <c r="AC181" s="298"/>
      <c r="AD181" s="298"/>
      <c r="AE181" s="298"/>
      <c r="AF181" s="298"/>
      <c r="AG181" s="298"/>
      <c r="AH181" s="298"/>
      <c r="AI181" s="298"/>
      <c r="AJ181" s="298"/>
      <c r="AK181" s="298"/>
      <c r="AL181" s="298"/>
      <c r="AM181" s="298"/>
      <c r="AN181" s="298"/>
      <c r="AO181" s="322"/>
      <c r="AP181" s="322"/>
    </row>
    <row r="182" spans="1:42" ht="23.25" customHeight="1" x14ac:dyDescent="0.2">
      <c r="A182" s="89"/>
      <c r="B182" s="90" t="s">
        <v>776</v>
      </c>
      <c r="C182" s="91" t="s">
        <v>3569</v>
      </c>
      <c r="D182" s="131">
        <v>20170008</v>
      </c>
      <c r="E182" s="84" t="e">
        <f t="shared" si="16"/>
        <v>#REF!</v>
      </c>
      <c r="F182" s="21">
        <f>VLOOKUP(D182,'Captacao ANO A ANO'!A:E,5,FALSE)</f>
        <v>184450.8</v>
      </c>
      <c r="G182" s="22">
        <f t="shared" si="17"/>
        <v>0</v>
      </c>
      <c r="H182" s="23">
        <f>VLOOKUP(D182,'Captacao ANO A ANO'!A:P,7,FALSE)</f>
        <v>2017</v>
      </c>
      <c r="I182" s="92">
        <v>42801</v>
      </c>
      <c r="J182" s="86" t="s">
        <v>3423</v>
      </c>
      <c r="K182" s="86" t="s">
        <v>3424</v>
      </c>
      <c r="L182" s="87" t="s">
        <v>3274</v>
      </c>
      <c r="M182" s="90" t="s">
        <v>3570</v>
      </c>
      <c r="N182" s="61" t="s">
        <v>3571</v>
      </c>
      <c r="O182" s="71">
        <v>184450.8</v>
      </c>
      <c r="P182" s="132">
        <v>184450.8</v>
      </c>
      <c r="Q182" s="134">
        <f t="shared" ref="Q182:Q186" si="26">P182</f>
        <v>184450.8</v>
      </c>
      <c r="R182" s="116">
        <f t="shared" ref="R182:R186" si="27">O182-Q182</f>
        <v>0</v>
      </c>
      <c r="S182" s="133" t="s">
        <v>3173</v>
      </c>
      <c r="T182" s="298"/>
      <c r="U182" s="298"/>
      <c r="V182" s="298"/>
      <c r="W182" s="298"/>
      <c r="X182" s="298"/>
      <c r="Y182" s="298"/>
      <c r="Z182" s="298"/>
      <c r="AA182" s="298"/>
      <c r="AB182" s="298"/>
      <c r="AC182" s="298"/>
      <c r="AD182" s="298"/>
      <c r="AE182" s="298"/>
      <c r="AF182" s="298"/>
      <c r="AG182" s="298"/>
      <c r="AH182" s="298"/>
      <c r="AI182" s="298"/>
      <c r="AJ182" s="298"/>
      <c r="AK182" s="298"/>
      <c r="AL182" s="298"/>
      <c r="AM182" s="298"/>
      <c r="AN182" s="298"/>
      <c r="AO182" s="322"/>
      <c r="AP182" s="322"/>
    </row>
    <row r="183" spans="1:42" ht="39" customHeight="1" x14ac:dyDescent="0.2">
      <c r="A183" s="89"/>
      <c r="B183" s="90" t="s">
        <v>3572</v>
      </c>
      <c r="C183" s="91" t="s">
        <v>3573</v>
      </c>
      <c r="D183" s="131">
        <v>20170267</v>
      </c>
      <c r="E183" s="84" t="e">
        <f t="shared" si="16"/>
        <v>#REF!</v>
      </c>
      <c r="F183" s="21">
        <f>VLOOKUP(D183,'Captacao ANO A ANO'!A:E,5,FALSE)</f>
        <v>299380.15000000002</v>
      </c>
      <c r="G183" s="22">
        <f t="shared" si="17"/>
        <v>0</v>
      </c>
      <c r="H183" s="23">
        <f>VLOOKUP(D183,'Captacao ANO A ANO'!A:P,7,FALSE)</f>
        <v>2017</v>
      </c>
      <c r="I183" s="92">
        <v>43091</v>
      </c>
      <c r="J183" s="25" t="s">
        <v>3272</v>
      </c>
      <c r="K183" s="86" t="s">
        <v>3273</v>
      </c>
      <c r="L183" s="87" t="s">
        <v>3274</v>
      </c>
      <c r="M183" s="90" t="s">
        <v>3574</v>
      </c>
      <c r="N183" s="61" t="s">
        <v>1078</v>
      </c>
      <c r="O183" s="71">
        <v>299380.15000000002</v>
      </c>
      <c r="P183" s="132">
        <v>299380.15000000002</v>
      </c>
      <c r="Q183" s="134">
        <f t="shared" si="26"/>
        <v>299380.15000000002</v>
      </c>
      <c r="R183" s="116">
        <f t="shared" si="27"/>
        <v>0</v>
      </c>
      <c r="S183" s="133" t="s">
        <v>3173</v>
      </c>
      <c r="T183" s="293" t="s">
        <v>3276</v>
      </c>
      <c r="U183" s="365"/>
      <c r="V183" s="365"/>
      <c r="W183" s="365"/>
      <c r="X183" s="365"/>
      <c r="Y183" s="365"/>
      <c r="Z183" s="365"/>
      <c r="AA183" s="365"/>
      <c r="AB183" s="365"/>
      <c r="AC183" s="365"/>
      <c r="AD183" s="365"/>
      <c r="AE183" s="365"/>
      <c r="AF183" s="365"/>
      <c r="AG183" s="365"/>
      <c r="AH183" s="365"/>
      <c r="AI183" s="365"/>
      <c r="AJ183" s="365"/>
      <c r="AK183" s="365"/>
      <c r="AL183" s="365"/>
      <c r="AM183" s="365"/>
      <c r="AN183" s="365"/>
      <c r="AO183" s="322"/>
      <c r="AP183" s="322"/>
    </row>
    <row r="184" spans="1:42" ht="12.75" customHeight="1" x14ac:dyDescent="0.2">
      <c r="A184" s="89"/>
      <c r="B184" s="90" t="s">
        <v>780</v>
      </c>
      <c r="C184" s="91" t="s">
        <v>3575</v>
      </c>
      <c r="D184" s="131">
        <v>20170022</v>
      </c>
      <c r="E184" s="84" t="e">
        <f t="shared" si="16"/>
        <v>#REF!</v>
      </c>
      <c r="F184" s="21">
        <f>VLOOKUP(D184,'Captacao ANO A ANO'!A:E,5,FALSE)</f>
        <v>289532.18</v>
      </c>
      <c r="G184" s="22">
        <f t="shared" si="17"/>
        <v>0</v>
      </c>
      <c r="H184" s="23">
        <f>VLOOKUP(D184,'Captacao ANO A ANO'!A:P,7,FALSE)</f>
        <v>2017</v>
      </c>
      <c r="I184" s="92">
        <v>42808</v>
      </c>
      <c r="J184" s="113" t="s">
        <v>3576</v>
      </c>
      <c r="K184" s="113" t="s">
        <v>3577</v>
      </c>
      <c r="L184" s="87" t="s">
        <v>3249</v>
      </c>
      <c r="M184" s="136" t="s">
        <v>3578</v>
      </c>
      <c r="N184" s="114" t="s">
        <v>3579</v>
      </c>
      <c r="O184" s="70">
        <v>289532.18</v>
      </c>
      <c r="P184" s="137">
        <v>289532.18</v>
      </c>
      <c r="Q184" s="134">
        <f t="shared" si="26"/>
        <v>289532.18</v>
      </c>
      <c r="R184" s="116">
        <f t="shared" si="27"/>
        <v>0</v>
      </c>
      <c r="S184" s="133" t="s">
        <v>3173</v>
      </c>
      <c r="T184" s="298"/>
      <c r="U184" s="298"/>
      <c r="V184" s="298"/>
      <c r="W184" s="298"/>
      <c r="X184" s="298"/>
      <c r="Y184" s="298"/>
      <c r="Z184" s="298"/>
      <c r="AA184" s="298"/>
      <c r="AB184" s="298"/>
      <c r="AC184" s="298"/>
      <c r="AD184" s="298"/>
      <c r="AE184" s="298"/>
      <c r="AF184" s="298"/>
      <c r="AG184" s="298"/>
      <c r="AH184" s="298"/>
      <c r="AI184" s="298"/>
      <c r="AJ184" s="298"/>
      <c r="AK184" s="298"/>
      <c r="AL184" s="298"/>
      <c r="AM184" s="298"/>
      <c r="AN184" s="298"/>
      <c r="AO184" s="322"/>
      <c r="AP184" s="322"/>
    </row>
    <row r="185" spans="1:42" ht="12.75" customHeight="1" x14ac:dyDescent="0.2">
      <c r="A185" s="89"/>
      <c r="B185" s="90" t="s">
        <v>1038</v>
      </c>
      <c r="C185" s="91" t="s">
        <v>3580</v>
      </c>
      <c r="D185" s="131">
        <v>20170225</v>
      </c>
      <c r="E185" s="84" t="e">
        <f t="shared" si="16"/>
        <v>#REF!</v>
      </c>
      <c r="F185" s="21">
        <f>VLOOKUP(D185,'Captacao ANO A ANO'!A:E,5,FALSE)</f>
        <v>189085.8</v>
      </c>
      <c r="G185" s="22">
        <f t="shared" si="17"/>
        <v>0</v>
      </c>
      <c r="H185" s="23">
        <f>VLOOKUP(D185,'Captacao ANO A ANO'!A:P,7,FALSE)</f>
        <v>2017</v>
      </c>
      <c r="I185" s="92">
        <v>42989</v>
      </c>
      <c r="J185" s="113" t="s">
        <v>3581</v>
      </c>
      <c r="K185" s="113" t="s">
        <v>3582</v>
      </c>
      <c r="L185" s="87" t="s">
        <v>3388</v>
      </c>
      <c r="M185" s="114" t="s">
        <v>3583</v>
      </c>
      <c r="N185" s="136" t="s">
        <v>3584</v>
      </c>
      <c r="O185" s="70">
        <v>189085.8</v>
      </c>
      <c r="P185" s="137">
        <v>189085.8</v>
      </c>
      <c r="Q185" s="134">
        <f t="shared" si="26"/>
        <v>189085.8</v>
      </c>
      <c r="R185" s="108">
        <f t="shared" si="27"/>
        <v>0</v>
      </c>
      <c r="S185" s="133" t="s">
        <v>3173</v>
      </c>
      <c r="T185" s="298"/>
      <c r="U185" s="298"/>
      <c r="V185" s="298"/>
      <c r="W185" s="298"/>
      <c r="X185" s="298"/>
      <c r="Y185" s="298"/>
      <c r="Z185" s="298"/>
      <c r="AA185" s="298"/>
      <c r="AB185" s="298"/>
      <c r="AC185" s="298"/>
      <c r="AD185" s="298"/>
      <c r="AE185" s="298"/>
      <c r="AF185" s="298"/>
      <c r="AG185" s="298"/>
      <c r="AH185" s="298"/>
      <c r="AI185" s="298"/>
      <c r="AJ185" s="298"/>
      <c r="AK185" s="298"/>
      <c r="AL185" s="298"/>
      <c r="AM185" s="298"/>
      <c r="AN185" s="298"/>
      <c r="AO185" s="322"/>
      <c r="AP185" s="322"/>
    </row>
    <row r="186" spans="1:42" ht="23.25" customHeight="1" x14ac:dyDescent="0.2">
      <c r="A186" s="89"/>
      <c r="B186" s="90" t="s">
        <v>1073</v>
      </c>
      <c r="C186" s="91" t="s">
        <v>3585</v>
      </c>
      <c r="D186" s="131">
        <v>20170257</v>
      </c>
      <c r="E186" s="84" t="e">
        <f t="shared" si="16"/>
        <v>#REF!</v>
      </c>
      <c r="F186" s="21">
        <f>VLOOKUP(D186,'Captacao ANO A ANO'!A:E,5,FALSE)</f>
        <v>242610.1</v>
      </c>
      <c r="G186" s="22">
        <f t="shared" si="17"/>
        <v>0</v>
      </c>
      <c r="H186" s="23">
        <f>VLOOKUP(D186,'Captacao ANO A ANO'!A:P,7,FALSE)</f>
        <v>2017</v>
      </c>
      <c r="I186" s="92">
        <v>43045</v>
      </c>
      <c r="J186" s="113" t="s">
        <v>3586</v>
      </c>
      <c r="K186" s="113" t="s">
        <v>3587</v>
      </c>
      <c r="L186" s="87" t="s">
        <v>3274</v>
      </c>
      <c r="M186" s="114" t="s">
        <v>3588</v>
      </c>
      <c r="N186" s="136" t="s">
        <v>3589</v>
      </c>
      <c r="O186" s="70">
        <v>242610.1</v>
      </c>
      <c r="P186" s="137">
        <v>242610.1</v>
      </c>
      <c r="Q186" s="134">
        <f t="shared" si="26"/>
        <v>242610.1</v>
      </c>
      <c r="R186" s="108">
        <f t="shared" si="27"/>
        <v>0</v>
      </c>
      <c r="S186" s="133" t="s">
        <v>3173</v>
      </c>
      <c r="T186" s="298"/>
      <c r="U186" s="298"/>
      <c r="V186" s="298"/>
      <c r="W186" s="298"/>
      <c r="X186" s="298"/>
      <c r="Y186" s="298"/>
      <c r="Z186" s="298"/>
      <c r="AA186" s="298"/>
      <c r="AB186" s="298"/>
      <c r="AC186" s="298"/>
      <c r="AD186" s="298"/>
      <c r="AE186" s="298"/>
      <c r="AF186" s="298"/>
      <c r="AG186" s="298"/>
      <c r="AH186" s="298"/>
      <c r="AI186" s="298"/>
      <c r="AJ186" s="298"/>
      <c r="AK186" s="298"/>
      <c r="AL186" s="298"/>
      <c r="AM186" s="298"/>
      <c r="AN186" s="298"/>
      <c r="AO186" s="322"/>
      <c r="AP186" s="322"/>
    </row>
    <row r="187" spans="1:42" ht="23.25" customHeight="1" x14ac:dyDescent="0.2">
      <c r="A187" s="89"/>
      <c r="B187" s="90" t="s">
        <v>753</v>
      </c>
      <c r="C187" s="91" t="s">
        <v>3590</v>
      </c>
      <c r="D187" s="131">
        <v>20170031</v>
      </c>
      <c r="E187" s="84" t="e">
        <f t="shared" si="16"/>
        <v>#REF!</v>
      </c>
      <c r="F187" s="21">
        <f>VLOOKUP(D187,'Captacao ANO A ANO'!A:E,5,FALSE)</f>
        <v>9600</v>
      </c>
      <c r="G187" s="22">
        <f t="shared" si="17"/>
        <v>0</v>
      </c>
      <c r="H187" s="23">
        <f>VLOOKUP(D187,'Captacao ANO A ANO'!A:P,7,FALSE)</f>
        <v>2017</v>
      </c>
      <c r="I187" s="92">
        <v>42800</v>
      </c>
      <c r="J187" s="86" t="s">
        <v>1459</v>
      </c>
      <c r="K187" s="83" t="s">
        <v>3591</v>
      </c>
      <c r="L187" s="87" t="s">
        <v>3274</v>
      </c>
      <c r="M187" s="90" t="s">
        <v>3430</v>
      </c>
      <c r="N187" s="61" t="s">
        <v>754</v>
      </c>
      <c r="O187" s="71">
        <v>280911.26</v>
      </c>
      <c r="P187" s="132">
        <v>9600</v>
      </c>
      <c r="Q187" s="134">
        <f>SUM(P187:P199)</f>
        <v>100800</v>
      </c>
      <c r="R187" s="108">
        <f>SUM(O187-Q187)</f>
        <v>180111.26</v>
      </c>
      <c r="S187" s="133" t="s">
        <v>3173</v>
      </c>
      <c r="T187" s="298"/>
      <c r="U187" s="298"/>
      <c r="V187" s="298"/>
      <c r="W187" s="298"/>
      <c r="X187" s="298"/>
      <c r="Y187" s="298"/>
      <c r="Z187" s="298"/>
      <c r="AA187" s="298"/>
      <c r="AB187" s="298"/>
      <c r="AC187" s="298"/>
      <c r="AD187" s="298"/>
      <c r="AE187" s="298"/>
      <c r="AF187" s="298"/>
      <c r="AG187" s="298"/>
      <c r="AH187" s="298"/>
      <c r="AI187" s="298"/>
      <c r="AJ187" s="298"/>
      <c r="AK187" s="298"/>
      <c r="AL187" s="298"/>
      <c r="AM187" s="298"/>
      <c r="AN187" s="298"/>
      <c r="AO187" s="322"/>
      <c r="AP187" s="322"/>
    </row>
    <row r="188" spans="1:42" ht="23.25" customHeight="1" x14ac:dyDescent="0.2">
      <c r="A188" s="89"/>
      <c r="B188" s="90" t="s">
        <v>753</v>
      </c>
      <c r="C188" s="91" t="s">
        <v>3592</v>
      </c>
      <c r="D188" s="131">
        <v>20170032</v>
      </c>
      <c r="E188" s="84" t="e">
        <f t="shared" si="16"/>
        <v>#REF!</v>
      </c>
      <c r="F188" s="21">
        <f>VLOOKUP(D188,'Captacao ANO A ANO'!A:E,5,FALSE)</f>
        <v>8400</v>
      </c>
      <c r="G188" s="22">
        <f t="shared" si="17"/>
        <v>0</v>
      </c>
      <c r="H188" s="23">
        <f>VLOOKUP(D188,'Captacao ANO A ANO'!A:P,7,FALSE)</f>
        <v>2017</v>
      </c>
      <c r="I188" s="92">
        <v>42800</v>
      </c>
      <c r="J188" s="86" t="s">
        <v>1459</v>
      </c>
      <c r="K188" s="83" t="s">
        <v>3593</v>
      </c>
      <c r="L188" s="87" t="s">
        <v>3274</v>
      </c>
      <c r="M188" s="90" t="s">
        <v>3430</v>
      </c>
      <c r="N188" s="61" t="s">
        <v>754</v>
      </c>
      <c r="O188" s="341"/>
      <c r="P188" s="132">
        <v>8400</v>
      </c>
      <c r="Q188" s="363"/>
      <c r="R188" s="357"/>
      <c r="S188" s="133" t="s">
        <v>3173</v>
      </c>
      <c r="T188" s="298"/>
      <c r="U188" s="298"/>
      <c r="V188" s="298"/>
      <c r="W188" s="298"/>
      <c r="X188" s="298"/>
      <c r="Y188" s="298"/>
      <c r="Z188" s="298"/>
      <c r="AA188" s="298"/>
      <c r="AB188" s="298"/>
      <c r="AC188" s="298"/>
      <c r="AD188" s="298"/>
      <c r="AE188" s="298"/>
      <c r="AF188" s="298"/>
      <c r="AG188" s="298"/>
      <c r="AH188" s="298"/>
      <c r="AI188" s="298"/>
      <c r="AJ188" s="298"/>
      <c r="AK188" s="298"/>
      <c r="AL188" s="298"/>
      <c r="AM188" s="298"/>
      <c r="AN188" s="298"/>
      <c r="AO188" s="322"/>
      <c r="AP188" s="322"/>
    </row>
    <row r="189" spans="1:42" ht="23.25" customHeight="1" x14ac:dyDescent="0.2">
      <c r="A189" s="89"/>
      <c r="B189" s="90" t="s">
        <v>753</v>
      </c>
      <c r="C189" s="91" t="s">
        <v>3594</v>
      </c>
      <c r="D189" s="131">
        <v>20170033</v>
      </c>
      <c r="E189" s="84" t="e">
        <f t="shared" si="16"/>
        <v>#REF!</v>
      </c>
      <c r="F189" s="21">
        <f>VLOOKUP(D189,'Captacao ANO A ANO'!A:E,5,FALSE)</f>
        <v>8400</v>
      </c>
      <c r="G189" s="22">
        <f t="shared" si="17"/>
        <v>0</v>
      </c>
      <c r="H189" s="23">
        <f>VLOOKUP(D189,'Captacao ANO A ANO'!A:P,7,FALSE)</f>
        <v>2017</v>
      </c>
      <c r="I189" s="92">
        <v>42800</v>
      </c>
      <c r="J189" s="86" t="s">
        <v>1459</v>
      </c>
      <c r="K189" s="86" t="s">
        <v>3595</v>
      </c>
      <c r="L189" s="87" t="s">
        <v>3274</v>
      </c>
      <c r="M189" s="90" t="s">
        <v>3430</v>
      </c>
      <c r="N189" s="61" t="s">
        <v>754</v>
      </c>
      <c r="O189" s="341"/>
      <c r="P189" s="132">
        <v>8400</v>
      </c>
      <c r="Q189" s="363"/>
      <c r="R189" s="357"/>
      <c r="S189" s="133" t="s">
        <v>3173</v>
      </c>
      <c r="T189" s="298"/>
      <c r="U189" s="298"/>
      <c r="V189" s="298"/>
      <c r="W189" s="298"/>
      <c r="X189" s="298"/>
      <c r="Y189" s="298"/>
      <c r="Z189" s="298"/>
      <c r="AA189" s="298"/>
      <c r="AB189" s="298"/>
      <c r="AC189" s="298"/>
      <c r="AD189" s="298"/>
      <c r="AE189" s="298"/>
      <c r="AF189" s="298"/>
      <c r="AG189" s="298"/>
      <c r="AH189" s="298"/>
      <c r="AI189" s="298"/>
      <c r="AJ189" s="298"/>
      <c r="AK189" s="298"/>
      <c r="AL189" s="298"/>
      <c r="AM189" s="298"/>
      <c r="AN189" s="298"/>
      <c r="AO189" s="322"/>
      <c r="AP189" s="322"/>
    </row>
    <row r="190" spans="1:42" ht="23.25" customHeight="1" x14ac:dyDescent="0.2">
      <c r="A190" s="89"/>
      <c r="B190" s="90" t="s">
        <v>753</v>
      </c>
      <c r="C190" s="91" t="s">
        <v>3596</v>
      </c>
      <c r="D190" s="131">
        <v>20170034</v>
      </c>
      <c r="E190" s="84" t="e">
        <f t="shared" si="16"/>
        <v>#REF!</v>
      </c>
      <c r="F190" s="21">
        <f>VLOOKUP(D190,'Captacao ANO A ANO'!A:E,5,FALSE)</f>
        <v>6000</v>
      </c>
      <c r="G190" s="22">
        <f t="shared" si="17"/>
        <v>0</v>
      </c>
      <c r="H190" s="23">
        <f>VLOOKUP(D190,'Captacao ANO A ANO'!A:P,7,FALSE)</f>
        <v>2017</v>
      </c>
      <c r="I190" s="92">
        <v>42800</v>
      </c>
      <c r="J190" s="86" t="s">
        <v>1459</v>
      </c>
      <c r="K190" s="86" t="s">
        <v>3597</v>
      </c>
      <c r="L190" s="87" t="s">
        <v>3274</v>
      </c>
      <c r="M190" s="90" t="s">
        <v>3430</v>
      </c>
      <c r="N190" s="61" t="s">
        <v>754</v>
      </c>
      <c r="O190" s="341"/>
      <c r="P190" s="132">
        <v>6000</v>
      </c>
      <c r="Q190" s="363"/>
      <c r="R190" s="357"/>
      <c r="S190" s="133" t="s">
        <v>3173</v>
      </c>
      <c r="T190" s="298"/>
      <c r="U190" s="298"/>
      <c r="V190" s="298"/>
      <c r="W190" s="298"/>
      <c r="X190" s="298"/>
      <c r="Y190" s="298"/>
      <c r="Z190" s="298"/>
      <c r="AA190" s="298"/>
      <c r="AB190" s="298"/>
      <c r="AC190" s="298"/>
      <c r="AD190" s="298"/>
      <c r="AE190" s="298"/>
      <c r="AF190" s="298"/>
      <c r="AG190" s="298"/>
      <c r="AH190" s="298"/>
      <c r="AI190" s="298"/>
      <c r="AJ190" s="298"/>
      <c r="AK190" s="298"/>
      <c r="AL190" s="298"/>
      <c r="AM190" s="298"/>
      <c r="AN190" s="298"/>
      <c r="AO190" s="322"/>
      <c r="AP190" s="322"/>
    </row>
    <row r="191" spans="1:42" ht="23.25" customHeight="1" x14ac:dyDescent="0.2">
      <c r="A191" s="89"/>
      <c r="B191" s="90" t="s">
        <v>753</v>
      </c>
      <c r="C191" s="91" t="s">
        <v>3598</v>
      </c>
      <c r="D191" s="131">
        <v>20170035</v>
      </c>
      <c r="E191" s="84" t="e">
        <f t="shared" si="16"/>
        <v>#REF!</v>
      </c>
      <c r="F191" s="21">
        <f>VLOOKUP(D191,'Captacao ANO A ANO'!A:E,5,FALSE)</f>
        <v>8400</v>
      </c>
      <c r="G191" s="22">
        <f t="shared" si="17"/>
        <v>0</v>
      </c>
      <c r="H191" s="23">
        <f>VLOOKUP(D191,'Captacao ANO A ANO'!A:P,7,FALSE)</f>
        <v>2017</v>
      </c>
      <c r="I191" s="92">
        <v>42800</v>
      </c>
      <c r="J191" s="86" t="s">
        <v>1459</v>
      </c>
      <c r="K191" s="86" t="s">
        <v>3599</v>
      </c>
      <c r="L191" s="87" t="s">
        <v>3232</v>
      </c>
      <c r="M191" s="90" t="s">
        <v>3430</v>
      </c>
      <c r="N191" s="61" t="s">
        <v>754</v>
      </c>
      <c r="O191" s="341"/>
      <c r="P191" s="132">
        <v>8400</v>
      </c>
      <c r="Q191" s="363"/>
      <c r="R191" s="357"/>
      <c r="S191" s="133" t="s">
        <v>3173</v>
      </c>
      <c r="T191" s="298"/>
      <c r="U191" s="298"/>
      <c r="V191" s="298"/>
      <c r="W191" s="298"/>
      <c r="X191" s="298"/>
      <c r="Y191" s="298"/>
      <c r="Z191" s="298"/>
      <c r="AA191" s="298"/>
      <c r="AB191" s="298"/>
      <c r="AC191" s="298"/>
      <c r="AD191" s="298"/>
      <c r="AE191" s="298"/>
      <c r="AF191" s="298"/>
      <c r="AG191" s="298"/>
      <c r="AH191" s="298"/>
      <c r="AI191" s="298"/>
      <c r="AJ191" s="298"/>
      <c r="AK191" s="298"/>
      <c r="AL191" s="298"/>
      <c r="AM191" s="298"/>
      <c r="AN191" s="298"/>
      <c r="AO191" s="322"/>
      <c r="AP191" s="322"/>
    </row>
    <row r="192" spans="1:42" ht="27" customHeight="1" x14ac:dyDescent="0.2">
      <c r="A192" s="89"/>
      <c r="B192" s="90" t="s">
        <v>753</v>
      </c>
      <c r="C192" s="91" t="s">
        <v>3600</v>
      </c>
      <c r="D192" s="131">
        <v>20170036</v>
      </c>
      <c r="E192" s="84" t="e">
        <f t="shared" si="16"/>
        <v>#REF!</v>
      </c>
      <c r="F192" s="21">
        <f>VLOOKUP(D192,'Captacao ANO A ANO'!A:E,5,FALSE)</f>
        <v>8400</v>
      </c>
      <c r="G192" s="22">
        <f t="shared" si="17"/>
        <v>0</v>
      </c>
      <c r="H192" s="23">
        <f>VLOOKUP(D192,'Captacao ANO A ANO'!A:P,7,FALSE)</f>
        <v>2017</v>
      </c>
      <c r="I192" s="92">
        <v>42800</v>
      </c>
      <c r="J192" s="86" t="s">
        <v>1459</v>
      </c>
      <c r="K192" s="86" t="s">
        <v>3601</v>
      </c>
      <c r="L192" s="87" t="s">
        <v>3274</v>
      </c>
      <c r="M192" s="90" t="s">
        <v>3430</v>
      </c>
      <c r="N192" s="61" t="s">
        <v>754</v>
      </c>
      <c r="O192" s="341"/>
      <c r="P192" s="132">
        <v>8400</v>
      </c>
      <c r="Q192" s="363"/>
      <c r="R192" s="357"/>
      <c r="S192" s="133" t="s">
        <v>3173</v>
      </c>
      <c r="T192" s="298"/>
      <c r="U192" s="298"/>
      <c r="V192" s="298"/>
      <c r="W192" s="298"/>
      <c r="X192" s="298"/>
      <c r="Y192" s="298"/>
      <c r="Z192" s="298"/>
      <c r="AA192" s="298"/>
      <c r="AB192" s="298"/>
      <c r="AC192" s="298"/>
      <c r="AD192" s="298"/>
      <c r="AE192" s="298"/>
      <c r="AF192" s="298"/>
      <c r="AG192" s="298"/>
      <c r="AH192" s="298"/>
      <c r="AI192" s="298"/>
      <c r="AJ192" s="298"/>
      <c r="AK192" s="298"/>
      <c r="AL192" s="298"/>
      <c r="AM192" s="298"/>
      <c r="AN192" s="298"/>
      <c r="AO192" s="322"/>
      <c r="AP192" s="322"/>
    </row>
    <row r="193" spans="1:42" ht="23.25" customHeight="1" x14ac:dyDescent="0.2">
      <c r="A193" s="89"/>
      <c r="B193" s="90" t="s">
        <v>753</v>
      </c>
      <c r="C193" s="91" t="s">
        <v>3602</v>
      </c>
      <c r="D193" s="131">
        <v>20170037</v>
      </c>
      <c r="E193" s="84" t="e">
        <f t="shared" si="16"/>
        <v>#REF!</v>
      </c>
      <c r="F193" s="21">
        <f>VLOOKUP(D193,'Captacao ANO A ANO'!A:E,5,FALSE)</f>
        <v>8400</v>
      </c>
      <c r="G193" s="22">
        <f t="shared" si="17"/>
        <v>0</v>
      </c>
      <c r="H193" s="23">
        <f>VLOOKUP(D193,'Captacao ANO A ANO'!A:P,7,FALSE)</f>
        <v>2017</v>
      </c>
      <c r="I193" s="92">
        <v>42800</v>
      </c>
      <c r="J193" s="86" t="s">
        <v>1459</v>
      </c>
      <c r="K193" s="86" t="s">
        <v>3603</v>
      </c>
      <c r="L193" s="87" t="s">
        <v>3274</v>
      </c>
      <c r="M193" s="90" t="s">
        <v>3430</v>
      </c>
      <c r="N193" s="61" t="s">
        <v>754</v>
      </c>
      <c r="O193" s="341"/>
      <c r="P193" s="132">
        <v>8400</v>
      </c>
      <c r="Q193" s="363"/>
      <c r="R193" s="357"/>
      <c r="S193" s="133" t="s">
        <v>3173</v>
      </c>
      <c r="T193" s="298"/>
      <c r="U193" s="298"/>
      <c r="V193" s="298"/>
      <c r="W193" s="298"/>
      <c r="X193" s="298"/>
      <c r="Y193" s="298"/>
      <c r="Z193" s="298"/>
      <c r="AA193" s="298"/>
      <c r="AB193" s="298"/>
      <c r="AC193" s="298"/>
      <c r="AD193" s="298"/>
      <c r="AE193" s="298"/>
      <c r="AF193" s="298"/>
      <c r="AG193" s="298"/>
      <c r="AH193" s="298"/>
      <c r="AI193" s="298"/>
      <c r="AJ193" s="298"/>
      <c r="AK193" s="298"/>
      <c r="AL193" s="298"/>
      <c r="AM193" s="298"/>
      <c r="AN193" s="298"/>
      <c r="AO193" s="322"/>
      <c r="AP193" s="322"/>
    </row>
    <row r="194" spans="1:42" ht="23.25" customHeight="1" x14ac:dyDescent="0.2">
      <c r="A194" s="89"/>
      <c r="B194" s="90" t="s">
        <v>753</v>
      </c>
      <c r="C194" s="91" t="s">
        <v>3604</v>
      </c>
      <c r="D194" s="131">
        <v>20170038</v>
      </c>
      <c r="E194" s="84" t="e">
        <f t="shared" si="16"/>
        <v>#REF!</v>
      </c>
      <c r="F194" s="21">
        <f>VLOOKUP(D194,'Captacao ANO A ANO'!A:E,5,FALSE)</f>
        <v>8400</v>
      </c>
      <c r="G194" s="22">
        <f t="shared" si="17"/>
        <v>0</v>
      </c>
      <c r="H194" s="23">
        <f>VLOOKUP(D194,'Captacao ANO A ANO'!A:P,7,FALSE)</f>
        <v>2017</v>
      </c>
      <c r="I194" s="92">
        <v>42800</v>
      </c>
      <c r="J194" s="86" t="s">
        <v>1459</v>
      </c>
      <c r="K194" s="86" t="s">
        <v>3605</v>
      </c>
      <c r="L194" s="87" t="s">
        <v>3274</v>
      </c>
      <c r="M194" s="90" t="s">
        <v>3430</v>
      </c>
      <c r="N194" s="61" t="s">
        <v>754</v>
      </c>
      <c r="O194" s="341"/>
      <c r="P194" s="132">
        <v>8400</v>
      </c>
      <c r="Q194" s="363"/>
      <c r="R194" s="357"/>
      <c r="S194" s="133" t="s">
        <v>3173</v>
      </c>
      <c r="T194" s="298"/>
      <c r="U194" s="298"/>
      <c r="V194" s="298"/>
      <c r="W194" s="298"/>
      <c r="X194" s="298"/>
      <c r="Y194" s="298"/>
      <c r="Z194" s="298"/>
      <c r="AA194" s="298"/>
      <c r="AB194" s="298"/>
      <c r="AC194" s="298"/>
      <c r="AD194" s="298"/>
      <c r="AE194" s="298"/>
      <c r="AF194" s="298"/>
      <c r="AG194" s="298"/>
      <c r="AH194" s="298"/>
      <c r="AI194" s="298"/>
      <c r="AJ194" s="298"/>
      <c r="AK194" s="298"/>
      <c r="AL194" s="298"/>
      <c r="AM194" s="298"/>
      <c r="AN194" s="298"/>
      <c r="AO194" s="322"/>
      <c r="AP194" s="322"/>
    </row>
    <row r="195" spans="1:42" ht="23.25" customHeight="1" x14ac:dyDescent="0.2">
      <c r="A195" s="89"/>
      <c r="B195" s="90" t="s">
        <v>753</v>
      </c>
      <c r="C195" s="91" t="s">
        <v>3606</v>
      </c>
      <c r="D195" s="131">
        <v>20170039</v>
      </c>
      <c r="E195" s="84" t="e">
        <f t="shared" si="16"/>
        <v>#REF!</v>
      </c>
      <c r="F195" s="21">
        <f>VLOOKUP(D195,'Captacao ANO A ANO'!A:E,5,FALSE)</f>
        <v>4800</v>
      </c>
      <c r="G195" s="22">
        <f t="shared" si="17"/>
        <v>0</v>
      </c>
      <c r="H195" s="23">
        <f>VLOOKUP(D195,'Captacao ANO A ANO'!A:P,7,FALSE)</f>
        <v>2017</v>
      </c>
      <c r="I195" s="92">
        <v>42800</v>
      </c>
      <c r="J195" s="86" t="s">
        <v>1459</v>
      </c>
      <c r="K195" s="86" t="s">
        <v>3607</v>
      </c>
      <c r="L195" s="87" t="s">
        <v>3274</v>
      </c>
      <c r="M195" s="90" t="s">
        <v>3430</v>
      </c>
      <c r="N195" s="61" t="s">
        <v>754</v>
      </c>
      <c r="O195" s="341"/>
      <c r="P195" s="132">
        <v>4800</v>
      </c>
      <c r="Q195" s="363"/>
      <c r="R195" s="357"/>
      <c r="S195" s="133" t="s">
        <v>3173</v>
      </c>
      <c r="T195" s="298"/>
      <c r="U195" s="298"/>
      <c r="V195" s="298"/>
      <c r="W195" s="298"/>
      <c r="X195" s="298"/>
      <c r="Y195" s="298"/>
      <c r="Z195" s="298"/>
      <c r="AA195" s="298"/>
      <c r="AB195" s="298"/>
      <c r="AC195" s="298"/>
      <c r="AD195" s="298"/>
      <c r="AE195" s="298"/>
      <c r="AF195" s="298"/>
      <c r="AG195" s="298"/>
      <c r="AH195" s="298"/>
      <c r="AI195" s="298"/>
      <c r="AJ195" s="298"/>
      <c r="AK195" s="298"/>
      <c r="AL195" s="298"/>
      <c r="AM195" s="298"/>
      <c r="AN195" s="298"/>
      <c r="AO195" s="322"/>
      <c r="AP195" s="322"/>
    </row>
    <row r="196" spans="1:42" ht="23.25" customHeight="1" x14ac:dyDescent="0.2">
      <c r="A196" s="89"/>
      <c r="B196" s="90" t="s">
        <v>753</v>
      </c>
      <c r="C196" s="91" t="s">
        <v>3608</v>
      </c>
      <c r="D196" s="131">
        <v>20170040</v>
      </c>
      <c r="E196" s="84" t="e">
        <f t="shared" si="16"/>
        <v>#REF!</v>
      </c>
      <c r="F196" s="21">
        <f>VLOOKUP(D196,'Captacao ANO A ANO'!A:E,5,FALSE)</f>
        <v>7200</v>
      </c>
      <c r="G196" s="22">
        <f t="shared" si="17"/>
        <v>0</v>
      </c>
      <c r="H196" s="23">
        <f>VLOOKUP(D196,'Captacao ANO A ANO'!A:P,7,FALSE)</f>
        <v>2017</v>
      </c>
      <c r="I196" s="92">
        <v>42800</v>
      </c>
      <c r="J196" s="86" t="s">
        <v>1459</v>
      </c>
      <c r="K196" s="86" t="s">
        <v>3609</v>
      </c>
      <c r="L196" s="87" t="s">
        <v>3274</v>
      </c>
      <c r="M196" s="90" t="s">
        <v>3430</v>
      </c>
      <c r="N196" s="61" t="s">
        <v>754</v>
      </c>
      <c r="O196" s="341"/>
      <c r="P196" s="132">
        <v>7200</v>
      </c>
      <c r="Q196" s="363"/>
      <c r="R196" s="357"/>
      <c r="S196" s="133" t="s">
        <v>3173</v>
      </c>
      <c r="T196" s="298"/>
      <c r="U196" s="298"/>
      <c r="V196" s="298"/>
      <c r="W196" s="298"/>
      <c r="X196" s="298"/>
      <c r="Y196" s="298"/>
      <c r="Z196" s="298"/>
      <c r="AA196" s="298"/>
      <c r="AB196" s="298"/>
      <c r="AC196" s="298"/>
      <c r="AD196" s="298"/>
      <c r="AE196" s="298"/>
      <c r="AF196" s="298"/>
      <c r="AG196" s="298"/>
      <c r="AH196" s="298"/>
      <c r="AI196" s="298"/>
      <c r="AJ196" s="298"/>
      <c r="AK196" s="298"/>
      <c r="AL196" s="298"/>
      <c r="AM196" s="298"/>
      <c r="AN196" s="298"/>
      <c r="AO196" s="322"/>
      <c r="AP196" s="322"/>
    </row>
    <row r="197" spans="1:42" ht="27" customHeight="1" x14ac:dyDescent="0.2">
      <c r="A197" s="89"/>
      <c r="B197" s="90" t="s">
        <v>753</v>
      </c>
      <c r="C197" s="91" t="s">
        <v>3610</v>
      </c>
      <c r="D197" s="131">
        <v>20170041</v>
      </c>
      <c r="E197" s="84" t="e">
        <f t="shared" si="16"/>
        <v>#REF!</v>
      </c>
      <c r="F197" s="21">
        <f>VLOOKUP(D197,'Captacao ANO A ANO'!A:E,5,FALSE)</f>
        <v>8400</v>
      </c>
      <c r="G197" s="22">
        <f t="shared" si="17"/>
        <v>0</v>
      </c>
      <c r="H197" s="23">
        <f>VLOOKUP(D197,'Captacao ANO A ANO'!A:P,7,FALSE)</f>
        <v>2017</v>
      </c>
      <c r="I197" s="92">
        <v>42800</v>
      </c>
      <c r="J197" s="86" t="s">
        <v>1459</v>
      </c>
      <c r="K197" s="86" t="s">
        <v>3611</v>
      </c>
      <c r="L197" s="87" t="s">
        <v>3274</v>
      </c>
      <c r="M197" s="90" t="s">
        <v>3430</v>
      </c>
      <c r="N197" s="61" t="s">
        <v>754</v>
      </c>
      <c r="O197" s="341"/>
      <c r="P197" s="132">
        <v>8400</v>
      </c>
      <c r="Q197" s="363"/>
      <c r="R197" s="357"/>
      <c r="S197" s="133" t="s">
        <v>3173</v>
      </c>
      <c r="T197" s="298"/>
      <c r="U197" s="298"/>
      <c r="V197" s="298"/>
      <c r="W197" s="298"/>
      <c r="X197" s="298"/>
      <c r="Y197" s="298"/>
      <c r="Z197" s="298"/>
      <c r="AA197" s="298"/>
      <c r="AB197" s="298"/>
      <c r="AC197" s="298"/>
      <c r="AD197" s="298"/>
      <c r="AE197" s="298"/>
      <c r="AF197" s="298"/>
      <c r="AG197" s="298"/>
      <c r="AH197" s="298"/>
      <c r="AI197" s="298"/>
      <c r="AJ197" s="298"/>
      <c r="AK197" s="298"/>
      <c r="AL197" s="298"/>
      <c r="AM197" s="298"/>
      <c r="AN197" s="298"/>
      <c r="AO197" s="322"/>
      <c r="AP197" s="322"/>
    </row>
    <row r="198" spans="1:42" ht="27" customHeight="1" x14ac:dyDescent="0.2">
      <c r="A198" s="89"/>
      <c r="B198" s="90" t="s">
        <v>753</v>
      </c>
      <c r="C198" s="91" t="s">
        <v>3612</v>
      </c>
      <c r="D198" s="131">
        <v>20170042</v>
      </c>
      <c r="E198" s="84" t="e">
        <f t="shared" si="16"/>
        <v>#REF!</v>
      </c>
      <c r="F198" s="21">
        <f>VLOOKUP(D198,'Captacao ANO A ANO'!A:E,5,FALSE)</f>
        <v>8400</v>
      </c>
      <c r="G198" s="22">
        <f t="shared" si="17"/>
        <v>0</v>
      </c>
      <c r="H198" s="23">
        <f>VLOOKUP(D198,'Captacao ANO A ANO'!A:P,7,FALSE)</f>
        <v>2017</v>
      </c>
      <c r="I198" s="92">
        <v>42800</v>
      </c>
      <c r="J198" s="86" t="s">
        <v>1459</v>
      </c>
      <c r="K198" s="86" t="s">
        <v>3613</v>
      </c>
      <c r="L198" s="87" t="s">
        <v>3274</v>
      </c>
      <c r="M198" s="90" t="s">
        <v>3430</v>
      </c>
      <c r="N198" s="61" t="s">
        <v>754</v>
      </c>
      <c r="O198" s="341"/>
      <c r="P198" s="132">
        <v>8400</v>
      </c>
      <c r="Q198" s="363"/>
      <c r="R198" s="357"/>
      <c r="S198" s="133" t="s">
        <v>3173</v>
      </c>
      <c r="T198" s="298"/>
      <c r="U198" s="298"/>
      <c r="V198" s="298"/>
      <c r="W198" s="298"/>
      <c r="X198" s="298"/>
      <c r="Y198" s="298"/>
      <c r="Z198" s="298"/>
      <c r="AA198" s="298"/>
      <c r="AB198" s="298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298"/>
      <c r="AM198" s="298"/>
      <c r="AN198" s="298"/>
      <c r="AO198" s="322"/>
      <c r="AP198" s="322"/>
    </row>
    <row r="199" spans="1:42" ht="27.75" customHeight="1" x14ac:dyDescent="0.2">
      <c r="A199" s="89"/>
      <c r="B199" s="90" t="s">
        <v>753</v>
      </c>
      <c r="C199" s="91" t="s">
        <v>3614</v>
      </c>
      <c r="D199" s="131">
        <v>20170043</v>
      </c>
      <c r="E199" s="84" t="e">
        <f t="shared" si="16"/>
        <v>#REF!</v>
      </c>
      <c r="F199" s="21">
        <f>VLOOKUP(D199,'Captacao ANO A ANO'!A:E,5,FALSE)</f>
        <v>6000</v>
      </c>
      <c r="G199" s="22">
        <f t="shared" si="17"/>
        <v>0</v>
      </c>
      <c r="H199" s="23">
        <f>VLOOKUP(D199,'Captacao ANO A ANO'!A:P,7,FALSE)</f>
        <v>2017</v>
      </c>
      <c r="I199" s="92">
        <v>42800</v>
      </c>
      <c r="J199" s="86" t="s">
        <v>1459</v>
      </c>
      <c r="K199" s="86" t="s">
        <v>3615</v>
      </c>
      <c r="L199" s="87" t="s">
        <v>3306</v>
      </c>
      <c r="M199" s="90" t="s">
        <v>3430</v>
      </c>
      <c r="N199" s="61" t="s">
        <v>754</v>
      </c>
      <c r="O199" s="341"/>
      <c r="P199" s="132">
        <v>6000</v>
      </c>
      <c r="Q199" s="363"/>
      <c r="R199" s="357"/>
      <c r="S199" s="133" t="s">
        <v>3173</v>
      </c>
      <c r="T199" s="298"/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  <c r="AL199" s="298"/>
      <c r="AM199" s="298"/>
      <c r="AN199" s="298"/>
      <c r="AO199" s="322"/>
      <c r="AP199" s="322"/>
    </row>
    <row r="200" spans="1:42" ht="26.25" customHeight="1" x14ac:dyDescent="0.2">
      <c r="A200" s="89"/>
      <c r="B200" s="90" t="s">
        <v>905</v>
      </c>
      <c r="C200" s="91" t="s">
        <v>3616</v>
      </c>
      <c r="D200" s="131">
        <v>20170141</v>
      </c>
      <c r="E200" s="84" t="e">
        <f t="shared" si="16"/>
        <v>#REF!</v>
      </c>
      <c r="F200" s="21">
        <f>VLOOKUP(D200,'Captacao ANO A ANO'!A:E,5,FALSE)</f>
        <v>112000</v>
      </c>
      <c r="G200" s="22">
        <f t="shared" si="17"/>
        <v>0</v>
      </c>
      <c r="H200" s="23">
        <f>VLOOKUP(D200,'Captacao ANO A ANO'!A:P,7,FALSE)</f>
        <v>2017</v>
      </c>
      <c r="I200" s="92">
        <v>42905</v>
      </c>
      <c r="J200" s="86" t="s">
        <v>3617</v>
      </c>
      <c r="K200" s="86" t="s">
        <v>3618</v>
      </c>
      <c r="L200" s="87" t="s">
        <v>3388</v>
      </c>
      <c r="M200" s="90" t="s">
        <v>3619</v>
      </c>
      <c r="N200" s="61" t="s">
        <v>3620</v>
      </c>
      <c r="O200" s="71">
        <v>218026.53</v>
      </c>
      <c r="P200" s="132">
        <v>112000</v>
      </c>
      <c r="Q200" s="134">
        <f>P200+P201</f>
        <v>218026.53</v>
      </c>
      <c r="R200" s="108">
        <f>O200-Q200</f>
        <v>0</v>
      </c>
      <c r="S200" s="133" t="s">
        <v>3173</v>
      </c>
      <c r="T200" s="298"/>
      <c r="U200" s="298"/>
      <c r="V200" s="298"/>
      <c r="W200" s="298"/>
      <c r="X200" s="298"/>
      <c r="Y200" s="298"/>
      <c r="Z200" s="298"/>
      <c r="AA200" s="298"/>
      <c r="AB200" s="298"/>
      <c r="AC200" s="298"/>
      <c r="AD200" s="298"/>
      <c r="AE200" s="298"/>
      <c r="AF200" s="298"/>
      <c r="AG200" s="298"/>
      <c r="AH200" s="298"/>
      <c r="AI200" s="298"/>
      <c r="AJ200" s="298"/>
      <c r="AK200" s="298"/>
      <c r="AL200" s="298"/>
      <c r="AM200" s="298"/>
      <c r="AN200" s="298"/>
      <c r="AO200" s="322"/>
      <c r="AP200" s="322"/>
    </row>
    <row r="201" spans="1:42" ht="26.25" customHeight="1" x14ac:dyDescent="0.2">
      <c r="A201" s="89"/>
      <c r="B201" s="90" t="s">
        <v>905</v>
      </c>
      <c r="C201" s="91" t="s">
        <v>3621</v>
      </c>
      <c r="D201" s="131">
        <v>20170152</v>
      </c>
      <c r="E201" s="84" t="e">
        <f t="shared" si="16"/>
        <v>#REF!</v>
      </c>
      <c r="F201" s="21">
        <f>VLOOKUP(D201,'Captacao ANO A ANO'!A:E,5,FALSE)</f>
        <v>106026.53</v>
      </c>
      <c r="G201" s="22">
        <f t="shared" si="17"/>
        <v>0</v>
      </c>
      <c r="H201" s="23">
        <f>VLOOKUP(D201,'Captacao ANO A ANO'!A:P,7,FALSE)</f>
        <v>2017</v>
      </c>
      <c r="I201" s="92">
        <v>42922</v>
      </c>
      <c r="J201" s="86" t="s">
        <v>297</v>
      </c>
      <c r="K201" s="86" t="s">
        <v>3568</v>
      </c>
      <c r="L201" s="87" t="s">
        <v>3388</v>
      </c>
      <c r="M201" s="90" t="s">
        <v>3622</v>
      </c>
      <c r="N201" s="61" t="s">
        <v>3620</v>
      </c>
      <c r="O201" s="344"/>
      <c r="P201" s="132">
        <v>106026.53</v>
      </c>
      <c r="Q201" s="364"/>
      <c r="R201" s="358"/>
      <c r="S201" s="133" t="s">
        <v>3173</v>
      </c>
      <c r="T201" s="298"/>
      <c r="U201" s="298"/>
      <c r="V201" s="298"/>
      <c r="W201" s="298"/>
      <c r="X201" s="298"/>
      <c r="Y201" s="298"/>
      <c r="Z201" s="298"/>
      <c r="AA201" s="298"/>
      <c r="AB201" s="298"/>
      <c r="AC201" s="298"/>
      <c r="AD201" s="298"/>
      <c r="AE201" s="298"/>
      <c r="AF201" s="298"/>
      <c r="AG201" s="298"/>
      <c r="AH201" s="298"/>
      <c r="AI201" s="298"/>
      <c r="AJ201" s="298"/>
      <c r="AK201" s="298"/>
      <c r="AL201" s="298"/>
      <c r="AM201" s="298"/>
      <c r="AN201" s="298"/>
      <c r="AO201" s="322"/>
      <c r="AP201" s="322"/>
    </row>
    <row r="202" spans="1:42" ht="26.25" customHeight="1" x14ac:dyDescent="0.2">
      <c r="A202" s="89"/>
      <c r="B202" s="90" t="s">
        <v>728</v>
      </c>
      <c r="C202" s="91" t="s">
        <v>3623</v>
      </c>
      <c r="D202" s="131">
        <v>20170012</v>
      </c>
      <c r="E202" s="84" t="e">
        <f t="shared" si="16"/>
        <v>#REF!</v>
      </c>
      <c r="F202" s="21">
        <f>VLOOKUP(D202,'Captacao ANO A ANO'!A:E,5,FALSE)</f>
        <v>225000</v>
      </c>
      <c r="G202" s="22">
        <f t="shared" si="17"/>
        <v>0</v>
      </c>
      <c r="H202" s="23">
        <f>VLOOKUP(D202,'Captacao ANO A ANO'!A:P,7,FALSE)</f>
        <v>2017</v>
      </c>
      <c r="I202" s="92">
        <v>42780</v>
      </c>
      <c r="J202" s="86" t="s">
        <v>297</v>
      </c>
      <c r="K202" s="86" t="s">
        <v>3568</v>
      </c>
      <c r="L202" s="87" t="s">
        <v>3388</v>
      </c>
      <c r="M202" s="90" t="s">
        <v>3624</v>
      </c>
      <c r="N202" s="61" t="s">
        <v>729</v>
      </c>
      <c r="O202" s="71">
        <v>263339.96000000002</v>
      </c>
      <c r="P202" s="132">
        <v>225000</v>
      </c>
      <c r="Q202" s="134">
        <f>P202+P203</f>
        <v>263339.96000000002</v>
      </c>
      <c r="R202" s="108">
        <f>O202-Q202</f>
        <v>0</v>
      </c>
      <c r="S202" s="138" t="s">
        <v>3173</v>
      </c>
      <c r="T202" s="298"/>
      <c r="U202" s="298"/>
      <c r="V202" s="298"/>
      <c r="W202" s="298"/>
      <c r="X202" s="298"/>
      <c r="Y202" s="298"/>
      <c r="Z202" s="298"/>
      <c r="AA202" s="298"/>
      <c r="AB202" s="298"/>
      <c r="AC202" s="298"/>
      <c r="AD202" s="298"/>
      <c r="AE202" s="298"/>
      <c r="AF202" s="298"/>
      <c r="AG202" s="298"/>
      <c r="AH202" s="298"/>
      <c r="AI202" s="298"/>
      <c r="AJ202" s="298"/>
      <c r="AK202" s="298"/>
      <c r="AL202" s="298"/>
      <c r="AM202" s="298"/>
      <c r="AN202" s="298"/>
      <c r="AO202" s="322"/>
      <c r="AP202" s="322"/>
    </row>
    <row r="203" spans="1:42" ht="26.25" customHeight="1" x14ac:dyDescent="0.2">
      <c r="A203" s="54"/>
      <c r="B203" s="60" t="s">
        <v>728</v>
      </c>
      <c r="C203" s="55" t="s">
        <v>3625</v>
      </c>
      <c r="D203" s="131">
        <v>20170013</v>
      </c>
      <c r="E203" s="84" t="e">
        <f t="shared" si="16"/>
        <v>#REF!</v>
      </c>
      <c r="F203" s="21">
        <f>VLOOKUP(D203,'Captacao ANO A ANO'!A:E,5,FALSE)</f>
        <v>38339.96</v>
      </c>
      <c r="G203" s="22">
        <f t="shared" si="17"/>
        <v>0</v>
      </c>
      <c r="H203" s="23">
        <f>VLOOKUP(D203,'Captacao ANO A ANO'!A:P,7,FALSE)</f>
        <v>2017</v>
      </c>
      <c r="I203" s="23">
        <v>42775</v>
      </c>
      <c r="J203" s="57" t="s">
        <v>550</v>
      </c>
      <c r="K203" s="60" t="s">
        <v>3387</v>
      </c>
      <c r="L203" s="26" t="s">
        <v>3388</v>
      </c>
      <c r="M203" s="58" t="s">
        <v>3529</v>
      </c>
      <c r="N203" s="61" t="s">
        <v>729</v>
      </c>
      <c r="O203" s="344"/>
      <c r="P203" s="73">
        <v>38339.96</v>
      </c>
      <c r="Q203" s="364"/>
      <c r="R203" s="358"/>
      <c r="S203" s="139" t="s">
        <v>3173</v>
      </c>
      <c r="T203" s="486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</row>
    <row r="204" spans="1:42" ht="26.25" customHeight="1" x14ac:dyDescent="0.2">
      <c r="A204" s="54"/>
      <c r="B204" s="60" t="s">
        <v>1070</v>
      </c>
      <c r="C204" s="55" t="s">
        <v>3626</v>
      </c>
      <c r="D204" s="131">
        <v>20170260</v>
      </c>
      <c r="E204" s="84" t="e">
        <f t="shared" si="16"/>
        <v>#REF!</v>
      </c>
      <c r="F204" s="21">
        <f>VLOOKUP(D204,'Captacao ANO A ANO'!A:E,5,FALSE)</f>
        <v>221692.16</v>
      </c>
      <c r="G204" s="22">
        <f t="shared" si="17"/>
        <v>0</v>
      </c>
      <c r="H204" s="23">
        <f>VLOOKUP(D204,'Captacao ANO A ANO'!A:P,7,FALSE)</f>
        <v>2017</v>
      </c>
      <c r="I204" s="23">
        <v>43069</v>
      </c>
      <c r="J204" s="25" t="s">
        <v>3272</v>
      </c>
      <c r="K204" s="60" t="s">
        <v>3273</v>
      </c>
      <c r="L204" s="26" t="s">
        <v>3274</v>
      </c>
      <c r="M204" s="58" t="s">
        <v>3627</v>
      </c>
      <c r="N204" s="58" t="s">
        <v>1071</v>
      </c>
      <c r="O204" s="71">
        <v>232399.85</v>
      </c>
      <c r="P204" s="73">
        <v>221692.16</v>
      </c>
      <c r="Q204" s="134">
        <f>P204+P205</f>
        <v>232399.85</v>
      </c>
      <c r="R204" s="108">
        <f>O204-Q204</f>
        <v>0</v>
      </c>
      <c r="S204" s="139" t="s">
        <v>3173</v>
      </c>
      <c r="T204" s="293" t="s">
        <v>3276</v>
      </c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322"/>
      <c r="AP204" s="322"/>
    </row>
    <row r="205" spans="1:42" ht="26.25" customHeight="1" x14ac:dyDescent="0.2">
      <c r="A205" s="54"/>
      <c r="B205" s="60" t="s">
        <v>1070</v>
      </c>
      <c r="C205" s="55" t="s">
        <v>3628</v>
      </c>
      <c r="D205" s="131">
        <v>20170276</v>
      </c>
      <c r="E205" s="84" t="e">
        <f t="shared" si="16"/>
        <v>#REF!</v>
      </c>
      <c r="F205" s="21">
        <f>VLOOKUP(D205,'Captacao ANO A ANO'!A:E,5,FALSE)</f>
        <v>10707.69</v>
      </c>
      <c r="G205" s="22">
        <f t="shared" si="17"/>
        <v>0</v>
      </c>
      <c r="H205" s="23">
        <f>VLOOKUP(D205,'Captacao ANO A ANO'!A:P,7,FALSE)</f>
        <v>2017</v>
      </c>
      <c r="I205" s="23">
        <v>43080</v>
      </c>
      <c r="J205" s="57" t="s">
        <v>1095</v>
      </c>
      <c r="K205" s="60" t="s">
        <v>3629</v>
      </c>
      <c r="L205" s="26" t="s">
        <v>3388</v>
      </c>
      <c r="M205" s="58" t="s">
        <v>3627</v>
      </c>
      <c r="N205" s="58" t="s">
        <v>1071</v>
      </c>
      <c r="O205" s="344"/>
      <c r="P205" s="73">
        <v>10707.69</v>
      </c>
      <c r="Q205" s="364"/>
      <c r="R205" s="358"/>
      <c r="S205" s="139" t="s">
        <v>3173</v>
      </c>
      <c r="T205" s="298"/>
      <c r="U205" s="298"/>
      <c r="V205" s="298"/>
      <c r="W205" s="298"/>
      <c r="X205" s="298"/>
      <c r="Y205" s="298"/>
      <c r="Z205" s="298"/>
      <c r="AA205" s="298"/>
      <c r="AB205" s="298"/>
      <c r="AC205" s="298"/>
      <c r="AD205" s="298"/>
      <c r="AE205" s="298"/>
      <c r="AF205" s="298"/>
      <c r="AG205" s="298"/>
      <c r="AH205" s="298"/>
      <c r="AI205" s="298"/>
      <c r="AJ205" s="298"/>
      <c r="AK205" s="298"/>
      <c r="AL205" s="298"/>
      <c r="AM205" s="298"/>
      <c r="AN205" s="298"/>
      <c r="AO205" s="322"/>
      <c r="AP205" s="322"/>
    </row>
    <row r="206" spans="1:42" ht="26.25" customHeight="1" x14ac:dyDescent="0.2">
      <c r="A206" s="54"/>
      <c r="B206" s="60" t="s">
        <v>867</v>
      </c>
      <c r="C206" s="55" t="s">
        <v>3630</v>
      </c>
      <c r="D206" s="131">
        <v>20170130</v>
      </c>
      <c r="E206" s="84" t="e">
        <f t="shared" si="16"/>
        <v>#REF!</v>
      </c>
      <c r="F206" s="21">
        <f>VLOOKUP(D206,'Captacao ANO A ANO'!A:E,5,FALSE)</f>
        <v>56405.8</v>
      </c>
      <c r="G206" s="22">
        <f t="shared" si="17"/>
        <v>0</v>
      </c>
      <c r="H206" s="23">
        <f>VLOOKUP(D206,'Captacao ANO A ANO'!A:P,7,FALSE)</f>
        <v>2017</v>
      </c>
      <c r="I206" s="23">
        <v>42860</v>
      </c>
      <c r="J206" s="57" t="s">
        <v>13</v>
      </c>
      <c r="K206" s="60" t="s">
        <v>3481</v>
      </c>
      <c r="L206" s="26" t="s">
        <v>3478</v>
      </c>
      <c r="M206" s="58" t="s">
        <v>23</v>
      </c>
      <c r="N206" s="61" t="s">
        <v>868</v>
      </c>
      <c r="O206" s="71">
        <v>240827.46</v>
      </c>
      <c r="P206" s="73">
        <v>56405.8</v>
      </c>
      <c r="Q206" s="134">
        <f>P206+P207+P208</f>
        <v>188604.1</v>
      </c>
      <c r="R206" s="108">
        <f>O206-Q206</f>
        <v>52223.359999999986</v>
      </c>
      <c r="S206" s="139" t="s">
        <v>3173</v>
      </c>
      <c r="T206" s="298"/>
      <c r="U206" s="298"/>
      <c r="V206" s="298"/>
      <c r="W206" s="298"/>
      <c r="X206" s="298"/>
      <c r="Y206" s="298"/>
      <c r="Z206" s="298"/>
      <c r="AA206" s="298"/>
      <c r="AB206" s="298"/>
      <c r="AC206" s="298"/>
      <c r="AD206" s="298"/>
      <c r="AE206" s="298"/>
      <c r="AF206" s="298"/>
      <c r="AG206" s="298"/>
      <c r="AH206" s="298"/>
      <c r="AI206" s="298"/>
      <c r="AJ206" s="298"/>
      <c r="AK206" s="298"/>
      <c r="AL206" s="298"/>
      <c r="AM206" s="298"/>
      <c r="AN206" s="298"/>
      <c r="AO206" s="322"/>
      <c r="AP206" s="322"/>
    </row>
    <row r="207" spans="1:42" ht="26.25" customHeight="1" x14ac:dyDescent="0.2">
      <c r="A207" s="54"/>
      <c r="B207" s="60" t="s">
        <v>867</v>
      </c>
      <c r="C207" s="55" t="s">
        <v>3631</v>
      </c>
      <c r="D207" s="131">
        <v>20170131</v>
      </c>
      <c r="E207" s="84" t="e">
        <f t="shared" si="16"/>
        <v>#REF!</v>
      </c>
      <c r="F207" s="21">
        <f>VLOOKUP(D207,'Captacao ANO A ANO'!A:E,5,FALSE)</f>
        <v>123498.3</v>
      </c>
      <c r="G207" s="22">
        <f t="shared" si="17"/>
        <v>0</v>
      </c>
      <c r="H207" s="23">
        <f>VLOOKUP(D207,'Captacao ANO A ANO'!A:P,7,FALSE)</f>
        <v>2017</v>
      </c>
      <c r="I207" s="23">
        <v>42860</v>
      </c>
      <c r="J207" s="57" t="s">
        <v>13</v>
      </c>
      <c r="K207" s="60" t="s">
        <v>3477</v>
      </c>
      <c r="L207" s="26" t="s">
        <v>3478</v>
      </c>
      <c r="M207" s="58" t="s">
        <v>23</v>
      </c>
      <c r="N207" s="61" t="s">
        <v>868</v>
      </c>
      <c r="O207" s="341"/>
      <c r="P207" s="73">
        <v>123498.3</v>
      </c>
      <c r="Q207" s="363"/>
      <c r="R207" s="357"/>
      <c r="S207" s="139" t="s">
        <v>3173</v>
      </c>
      <c r="T207" s="298"/>
      <c r="U207" s="298"/>
      <c r="V207" s="298"/>
      <c r="W207" s="298"/>
      <c r="X207" s="298"/>
      <c r="Y207" s="298"/>
      <c r="Z207" s="298"/>
      <c r="AA207" s="298"/>
      <c r="AB207" s="298"/>
      <c r="AC207" s="298"/>
      <c r="AD207" s="298"/>
      <c r="AE207" s="298"/>
      <c r="AF207" s="298"/>
      <c r="AG207" s="298"/>
      <c r="AH207" s="298"/>
      <c r="AI207" s="298"/>
      <c r="AJ207" s="298"/>
      <c r="AK207" s="298"/>
      <c r="AL207" s="298"/>
      <c r="AM207" s="298"/>
      <c r="AN207" s="298"/>
      <c r="AO207" s="322"/>
      <c r="AP207" s="322"/>
    </row>
    <row r="208" spans="1:42" ht="26.25" customHeight="1" x14ac:dyDescent="0.2">
      <c r="A208" s="54"/>
      <c r="B208" s="60" t="s">
        <v>867</v>
      </c>
      <c r="C208" s="55" t="s">
        <v>3632</v>
      </c>
      <c r="D208" s="131">
        <v>20170132</v>
      </c>
      <c r="E208" s="84" t="e">
        <f t="shared" si="16"/>
        <v>#REF!</v>
      </c>
      <c r="F208" s="21">
        <f>VLOOKUP(D208,'Captacao ANO A ANO'!A:E,5,FALSE)</f>
        <v>8700</v>
      </c>
      <c r="G208" s="22">
        <f t="shared" si="17"/>
        <v>0</v>
      </c>
      <c r="H208" s="23">
        <f>VLOOKUP(D208,'Captacao ANO A ANO'!A:P,7,FALSE)</f>
        <v>2017</v>
      </c>
      <c r="I208" s="23">
        <v>42860</v>
      </c>
      <c r="J208" s="57" t="s">
        <v>13</v>
      </c>
      <c r="K208" s="60" t="s">
        <v>3633</v>
      </c>
      <c r="L208" s="26" t="s">
        <v>3478</v>
      </c>
      <c r="M208" s="58" t="s">
        <v>23</v>
      </c>
      <c r="N208" s="61" t="s">
        <v>868</v>
      </c>
      <c r="O208" s="344"/>
      <c r="P208" s="73">
        <v>8700</v>
      </c>
      <c r="Q208" s="364"/>
      <c r="R208" s="358"/>
      <c r="S208" s="139" t="s">
        <v>3173</v>
      </c>
      <c r="T208" s="298"/>
      <c r="U208" s="298"/>
      <c r="V208" s="298"/>
      <c r="W208" s="298"/>
      <c r="X208" s="298"/>
      <c r="Y208" s="298"/>
      <c r="Z208" s="298"/>
      <c r="AA208" s="298"/>
      <c r="AB208" s="298"/>
      <c r="AC208" s="298"/>
      <c r="AD208" s="298"/>
      <c r="AE208" s="298"/>
      <c r="AF208" s="298"/>
      <c r="AG208" s="298"/>
      <c r="AH208" s="298"/>
      <c r="AI208" s="298"/>
      <c r="AJ208" s="298"/>
      <c r="AK208" s="298"/>
      <c r="AL208" s="298"/>
      <c r="AM208" s="298"/>
      <c r="AN208" s="298"/>
      <c r="AO208" s="322"/>
      <c r="AP208" s="322"/>
    </row>
    <row r="209" spans="1:42" ht="26.25" customHeight="1" x14ac:dyDescent="0.2">
      <c r="A209" s="54"/>
      <c r="B209" s="60" t="s">
        <v>814</v>
      </c>
      <c r="C209" s="55" t="s">
        <v>3634</v>
      </c>
      <c r="D209" s="131">
        <v>20170071</v>
      </c>
      <c r="E209" s="84" t="e">
        <f t="shared" si="16"/>
        <v>#REF!</v>
      </c>
      <c r="F209" s="21">
        <f>VLOOKUP(D209,'Captacao ANO A ANO'!A:E,5,FALSE)</f>
        <v>33275.370000000003</v>
      </c>
      <c r="G209" s="22">
        <f t="shared" si="17"/>
        <v>0</v>
      </c>
      <c r="H209" s="23">
        <f>VLOOKUP(D209,'Captacao ANO A ANO'!A:P,7,FALSE)</f>
        <v>2017</v>
      </c>
      <c r="I209" s="23">
        <v>42823</v>
      </c>
      <c r="J209" s="57" t="s">
        <v>3545</v>
      </c>
      <c r="K209" s="60" t="s">
        <v>3635</v>
      </c>
      <c r="L209" s="26" t="s">
        <v>3249</v>
      </c>
      <c r="M209" s="58" t="s">
        <v>3547</v>
      </c>
      <c r="N209" s="61" t="s">
        <v>3636</v>
      </c>
      <c r="O209" s="71">
        <v>298984.38</v>
      </c>
      <c r="P209" s="73">
        <v>33275.370000000003</v>
      </c>
      <c r="Q209" s="134">
        <f>SUM(P209:P216)</f>
        <v>298984.36000000004</v>
      </c>
      <c r="R209" s="108">
        <f>O209-Q209</f>
        <v>1.9999999960418791E-2</v>
      </c>
      <c r="S209" s="139" t="s">
        <v>3173</v>
      </c>
      <c r="T209" s="298"/>
      <c r="U209" s="298"/>
      <c r="V209" s="298"/>
      <c r="W209" s="298"/>
      <c r="X209" s="298"/>
      <c r="Y209" s="298"/>
      <c r="Z209" s="298"/>
      <c r="AA209" s="298"/>
      <c r="AB209" s="298"/>
      <c r="AC209" s="298"/>
      <c r="AD209" s="298"/>
      <c r="AE209" s="298"/>
      <c r="AF209" s="298"/>
      <c r="AG209" s="298"/>
      <c r="AH209" s="298"/>
      <c r="AI209" s="298"/>
      <c r="AJ209" s="298"/>
      <c r="AK209" s="298"/>
      <c r="AL209" s="298"/>
      <c r="AM209" s="298"/>
      <c r="AN209" s="298"/>
      <c r="AO209" s="322"/>
      <c r="AP209" s="322"/>
    </row>
    <row r="210" spans="1:42" ht="26.25" customHeight="1" x14ac:dyDescent="0.2">
      <c r="A210" s="54"/>
      <c r="B210" s="60" t="s">
        <v>814</v>
      </c>
      <c r="C210" s="55" t="s">
        <v>3637</v>
      </c>
      <c r="D210" s="131">
        <v>20170072</v>
      </c>
      <c r="E210" s="84" t="e">
        <f t="shared" si="16"/>
        <v>#REF!</v>
      </c>
      <c r="F210" s="21">
        <f>VLOOKUP(D210,'Captacao ANO A ANO'!A:E,5,FALSE)</f>
        <v>29903.7</v>
      </c>
      <c r="G210" s="22">
        <f t="shared" si="17"/>
        <v>0</v>
      </c>
      <c r="H210" s="23">
        <f>VLOOKUP(D210,'Captacao ANO A ANO'!A:P,7,FALSE)</f>
        <v>2017</v>
      </c>
      <c r="I210" s="23">
        <v>42823</v>
      </c>
      <c r="J210" s="57" t="s">
        <v>3545</v>
      </c>
      <c r="K210" s="60" t="s">
        <v>3638</v>
      </c>
      <c r="L210" s="26" t="s">
        <v>3249</v>
      </c>
      <c r="M210" s="58" t="s">
        <v>3547</v>
      </c>
      <c r="N210" s="61" t="s">
        <v>3636</v>
      </c>
      <c r="O210" s="341"/>
      <c r="P210" s="73">
        <v>29903.7</v>
      </c>
      <c r="Q210" s="363"/>
      <c r="R210" s="357"/>
      <c r="S210" s="139" t="s">
        <v>3173</v>
      </c>
      <c r="T210" s="298"/>
      <c r="U210" s="298"/>
      <c r="V210" s="298"/>
      <c r="W210" s="298"/>
      <c r="X210" s="298"/>
      <c r="Y210" s="298"/>
      <c r="Z210" s="298"/>
      <c r="AA210" s="298"/>
      <c r="AB210" s="298"/>
      <c r="AC210" s="298"/>
      <c r="AD210" s="298"/>
      <c r="AE210" s="298"/>
      <c r="AF210" s="298"/>
      <c r="AG210" s="298"/>
      <c r="AH210" s="298"/>
      <c r="AI210" s="298"/>
      <c r="AJ210" s="298"/>
      <c r="AK210" s="298"/>
      <c r="AL210" s="298"/>
      <c r="AM210" s="298"/>
      <c r="AN210" s="298"/>
      <c r="AO210" s="322"/>
      <c r="AP210" s="322"/>
    </row>
    <row r="211" spans="1:42" ht="26.25" customHeight="1" x14ac:dyDescent="0.2">
      <c r="A211" s="54"/>
      <c r="B211" s="60" t="s">
        <v>814</v>
      </c>
      <c r="C211" s="55" t="s">
        <v>3639</v>
      </c>
      <c r="D211" s="131">
        <v>20170073</v>
      </c>
      <c r="E211" s="84" t="e">
        <f t="shared" si="16"/>
        <v>#REF!</v>
      </c>
      <c r="F211" s="21">
        <f>VLOOKUP(D211,'Captacao ANO A ANO'!A:E,5,FALSE)</f>
        <v>41338.54</v>
      </c>
      <c r="G211" s="22">
        <f t="shared" si="17"/>
        <v>0</v>
      </c>
      <c r="H211" s="23">
        <f>VLOOKUP(D211,'Captacao ANO A ANO'!A:P,7,FALSE)</f>
        <v>2017</v>
      </c>
      <c r="I211" s="23">
        <v>42823</v>
      </c>
      <c r="J211" s="57" t="s">
        <v>3545</v>
      </c>
      <c r="K211" s="60" t="s">
        <v>3640</v>
      </c>
      <c r="L211" s="26" t="s">
        <v>3249</v>
      </c>
      <c r="M211" s="58" t="s">
        <v>3547</v>
      </c>
      <c r="N211" s="61" t="s">
        <v>3636</v>
      </c>
      <c r="O211" s="341"/>
      <c r="P211" s="73">
        <v>41338.54</v>
      </c>
      <c r="Q211" s="363"/>
      <c r="R211" s="357"/>
      <c r="S211" s="139" t="s">
        <v>3173</v>
      </c>
      <c r="T211" s="298"/>
      <c r="U211" s="298"/>
      <c r="V211" s="298"/>
      <c r="W211" s="298"/>
      <c r="X211" s="298"/>
      <c r="Y211" s="298"/>
      <c r="Z211" s="298"/>
      <c r="AA211" s="298"/>
      <c r="AB211" s="298"/>
      <c r="AC211" s="298"/>
      <c r="AD211" s="298"/>
      <c r="AE211" s="298"/>
      <c r="AF211" s="298"/>
      <c r="AG211" s="298"/>
      <c r="AH211" s="298"/>
      <c r="AI211" s="298"/>
      <c r="AJ211" s="298"/>
      <c r="AK211" s="298"/>
      <c r="AL211" s="298"/>
      <c r="AM211" s="298"/>
      <c r="AN211" s="298"/>
      <c r="AO211" s="322"/>
      <c r="AP211" s="322"/>
    </row>
    <row r="212" spans="1:42" ht="26.25" customHeight="1" x14ac:dyDescent="0.2">
      <c r="A212" s="54"/>
      <c r="B212" s="60" t="s">
        <v>814</v>
      </c>
      <c r="C212" s="55" t="s">
        <v>3641</v>
      </c>
      <c r="D212" s="131">
        <v>20170074</v>
      </c>
      <c r="E212" s="84" t="e">
        <f t="shared" si="16"/>
        <v>#REF!</v>
      </c>
      <c r="F212" s="21">
        <f>VLOOKUP(D212,'Captacao ANO A ANO'!A:E,5,FALSE)</f>
        <v>57393.81</v>
      </c>
      <c r="G212" s="22">
        <f t="shared" si="17"/>
        <v>0</v>
      </c>
      <c r="H212" s="23">
        <f>VLOOKUP(D212,'Captacao ANO A ANO'!A:P,7,FALSE)</f>
        <v>2017</v>
      </c>
      <c r="I212" s="23">
        <v>42836</v>
      </c>
      <c r="J212" s="57" t="s">
        <v>3545</v>
      </c>
      <c r="K212" s="60" t="s">
        <v>3642</v>
      </c>
      <c r="L212" s="26" t="s">
        <v>3249</v>
      </c>
      <c r="M212" s="58" t="s">
        <v>3547</v>
      </c>
      <c r="N212" s="61" t="s">
        <v>3636</v>
      </c>
      <c r="O212" s="341"/>
      <c r="P212" s="73">
        <v>57393.81</v>
      </c>
      <c r="Q212" s="363"/>
      <c r="R212" s="357"/>
      <c r="S212" s="139" t="s">
        <v>3173</v>
      </c>
      <c r="T212" s="298"/>
      <c r="U212" s="298"/>
      <c r="V212" s="298"/>
      <c r="W212" s="298"/>
      <c r="X212" s="298"/>
      <c r="Y212" s="298"/>
      <c r="Z212" s="298"/>
      <c r="AA212" s="298"/>
      <c r="AB212" s="298"/>
      <c r="AC212" s="298"/>
      <c r="AD212" s="298"/>
      <c r="AE212" s="298"/>
      <c r="AF212" s="298"/>
      <c r="AG212" s="298"/>
      <c r="AH212" s="298"/>
      <c r="AI212" s="298"/>
      <c r="AJ212" s="298"/>
      <c r="AK212" s="298"/>
      <c r="AL212" s="298"/>
      <c r="AM212" s="298"/>
      <c r="AN212" s="298"/>
      <c r="AO212" s="322"/>
      <c r="AP212" s="322"/>
    </row>
    <row r="213" spans="1:42" ht="26.25" customHeight="1" x14ac:dyDescent="0.2">
      <c r="A213" s="54"/>
      <c r="B213" s="60" t="s">
        <v>814</v>
      </c>
      <c r="C213" s="55" t="s">
        <v>3643</v>
      </c>
      <c r="D213" s="131">
        <v>20170075</v>
      </c>
      <c r="E213" s="84" t="e">
        <f t="shared" si="16"/>
        <v>#REF!</v>
      </c>
      <c r="F213" s="21">
        <f>VLOOKUP(D213,'Captacao ANO A ANO'!A:E,5,FALSE)</f>
        <v>61326.36</v>
      </c>
      <c r="G213" s="22">
        <f t="shared" si="17"/>
        <v>0</v>
      </c>
      <c r="H213" s="23">
        <f>VLOOKUP(D213,'Captacao ANO A ANO'!A:P,7,FALSE)</f>
        <v>2017</v>
      </c>
      <c r="I213" s="23">
        <v>42843</v>
      </c>
      <c r="J213" s="57" t="s">
        <v>3545</v>
      </c>
      <c r="K213" s="60" t="s">
        <v>3644</v>
      </c>
      <c r="L213" s="26" t="s">
        <v>3249</v>
      </c>
      <c r="M213" s="58" t="s">
        <v>3547</v>
      </c>
      <c r="N213" s="61" t="s">
        <v>3636</v>
      </c>
      <c r="O213" s="341"/>
      <c r="P213" s="73">
        <v>61326.36</v>
      </c>
      <c r="Q213" s="363"/>
      <c r="R213" s="357"/>
      <c r="S213" s="139" t="s">
        <v>3173</v>
      </c>
      <c r="T213" s="298"/>
      <c r="U213" s="298"/>
      <c r="V213" s="298"/>
      <c r="W213" s="298"/>
      <c r="X213" s="298"/>
      <c r="Y213" s="298"/>
      <c r="Z213" s="298"/>
      <c r="AA213" s="298"/>
      <c r="AB213" s="298"/>
      <c r="AC213" s="298"/>
      <c r="AD213" s="298"/>
      <c r="AE213" s="298"/>
      <c r="AF213" s="298"/>
      <c r="AG213" s="298"/>
      <c r="AH213" s="298"/>
      <c r="AI213" s="298"/>
      <c r="AJ213" s="298"/>
      <c r="AK213" s="298"/>
      <c r="AL213" s="298"/>
      <c r="AM213" s="298"/>
      <c r="AN213" s="298"/>
      <c r="AO213" s="322"/>
      <c r="AP213" s="322"/>
    </row>
    <row r="214" spans="1:42" ht="26.25" customHeight="1" x14ac:dyDescent="0.2">
      <c r="A214" s="54"/>
      <c r="B214" s="60" t="s">
        <v>814</v>
      </c>
      <c r="C214" s="55" t="s">
        <v>3645</v>
      </c>
      <c r="D214" s="131">
        <v>20170076</v>
      </c>
      <c r="E214" s="84" t="e">
        <f t="shared" si="16"/>
        <v>#REF!</v>
      </c>
      <c r="F214" s="21">
        <f>VLOOKUP(D214,'Captacao ANO A ANO'!A:E,5,FALSE)</f>
        <v>24094.97</v>
      </c>
      <c r="G214" s="22">
        <f t="shared" si="17"/>
        <v>0</v>
      </c>
      <c r="H214" s="23">
        <f>VLOOKUP(D214,'Captacao ANO A ANO'!A:P,7,FALSE)</f>
        <v>2017</v>
      </c>
      <c r="I214" s="23">
        <v>42836</v>
      </c>
      <c r="J214" s="57" t="s">
        <v>3545</v>
      </c>
      <c r="K214" s="60" t="s">
        <v>3646</v>
      </c>
      <c r="L214" s="26" t="s">
        <v>3249</v>
      </c>
      <c r="M214" s="58" t="s">
        <v>3547</v>
      </c>
      <c r="N214" s="61" t="s">
        <v>3636</v>
      </c>
      <c r="O214" s="341"/>
      <c r="P214" s="73">
        <v>24094.97</v>
      </c>
      <c r="Q214" s="363"/>
      <c r="R214" s="357"/>
      <c r="S214" s="139" t="s">
        <v>3173</v>
      </c>
      <c r="T214" s="298"/>
      <c r="U214" s="298"/>
      <c r="V214" s="298"/>
      <c r="W214" s="298"/>
      <c r="X214" s="298"/>
      <c r="Y214" s="298"/>
      <c r="Z214" s="298"/>
      <c r="AA214" s="298"/>
      <c r="AB214" s="298"/>
      <c r="AC214" s="298"/>
      <c r="AD214" s="298"/>
      <c r="AE214" s="298"/>
      <c r="AF214" s="298"/>
      <c r="AG214" s="298"/>
      <c r="AH214" s="298"/>
      <c r="AI214" s="298"/>
      <c r="AJ214" s="298"/>
      <c r="AK214" s="298"/>
      <c r="AL214" s="298"/>
      <c r="AM214" s="298"/>
      <c r="AN214" s="298"/>
      <c r="AO214" s="322"/>
      <c r="AP214" s="322"/>
    </row>
    <row r="215" spans="1:42" ht="26.25" customHeight="1" x14ac:dyDescent="0.2">
      <c r="A215" s="54"/>
      <c r="B215" s="60" t="s">
        <v>814</v>
      </c>
      <c r="C215" s="55" t="s">
        <v>3647</v>
      </c>
      <c r="D215" s="131">
        <v>20170077</v>
      </c>
      <c r="E215" s="84" t="e">
        <f t="shared" si="16"/>
        <v>#REF!</v>
      </c>
      <c r="F215" s="21">
        <f>VLOOKUP(D215,'Captacao ANO A ANO'!A:E,5,FALSE)</f>
        <v>32625.09</v>
      </c>
      <c r="G215" s="22">
        <f t="shared" si="17"/>
        <v>0</v>
      </c>
      <c r="H215" s="23">
        <f>VLOOKUP(D215,'Captacao ANO A ANO'!A:P,7,FALSE)</f>
        <v>2017</v>
      </c>
      <c r="I215" s="23">
        <v>42836</v>
      </c>
      <c r="J215" s="57" t="s">
        <v>3545</v>
      </c>
      <c r="K215" s="60" t="s">
        <v>3648</v>
      </c>
      <c r="L215" s="26" t="s">
        <v>3249</v>
      </c>
      <c r="M215" s="58" t="s">
        <v>3547</v>
      </c>
      <c r="N215" s="61" t="s">
        <v>3636</v>
      </c>
      <c r="O215" s="341"/>
      <c r="P215" s="73">
        <v>32625.09</v>
      </c>
      <c r="Q215" s="363"/>
      <c r="R215" s="357"/>
      <c r="S215" s="139" t="s">
        <v>3173</v>
      </c>
      <c r="T215" s="298"/>
      <c r="U215" s="298"/>
      <c r="V215" s="298"/>
      <c r="W215" s="298"/>
      <c r="X215" s="298"/>
      <c r="Y215" s="298"/>
      <c r="Z215" s="298"/>
      <c r="AA215" s="298"/>
      <c r="AB215" s="298"/>
      <c r="AC215" s="298"/>
      <c r="AD215" s="298"/>
      <c r="AE215" s="298"/>
      <c r="AF215" s="298"/>
      <c r="AG215" s="298"/>
      <c r="AH215" s="298"/>
      <c r="AI215" s="298"/>
      <c r="AJ215" s="298"/>
      <c r="AK215" s="298"/>
      <c r="AL215" s="298"/>
      <c r="AM215" s="298"/>
      <c r="AN215" s="298"/>
      <c r="AO215" s="322"/>
      <c r="AP215" s="322"/>
    </row>
    <row r="216" spans="1:42" ht="26.25" customHeight="1" x14ac:dyDescent="0.2">
      <c r="A216" s="54"/>
      <c r="B216" s="60" t="s">
        <v>814</v>
      </c>
      <c r="C216" s="55" t="s">
        <v>3649</v>
      </c>
      <c r="D216" s="131">
        <v>20170080</v>
      </c>
      <c r="E216" s="84" t="e">
        <f t="shared" si="16"/>
        <v>#REF!</v>
      </c>
      <c r="F216" s="21">
        <f>VLOOKUP(D216,'Captacao ANO A ANO'!A:E,5,FALSE)</f>
        <v>19026.52</v>
      </c>
      <c r="G216" s="22">
        <f t="shared" si="17"/>
        <v>0</v>
      </c>
      <c r="H216" s="23">
        <f>VLOOKUP(D216,'Captacao ANO A ANO'!A:P,7,FALSE)</f>
        <v>2017</v>
      </c>
      <c r="I216" s="23">
        <v>42836</v>
      </c>
      <c r="J216" s="57" t="s">
        <v>3545</v>
      </c>
      <c r="K216" s="60" t="s">
        <v>3650</v>
      </c>
      <c r="L216" s="26" t="s">
        <v>3249</v>
      </c>
      <c r="M216" s="58" t="s">
        <v>3547</v>
      </c>
      <c r="N216" s="61" t="s">
        <v>3636</v>
      </c>
      <c r="O216" s="344"/>
      <c r="P216" s="73">
        <v>19026.52</v>
      </c>
      <c r="Q216" s="364"/>
      <c r="R216" s="358"/>
      <c r="S216" s="139" t="s">
        <v>3173</v>
      </c>
      <c r="T216" s="298"/>
      <c r="U216" s="298"/>
      <c r="V216" s="298"/>
      <c r="W216" s="298"/>
      <c r="X216" s="298"/>
      <c r="Y216" s="298"/>
      <c r="Z216" s="298"/>
      <c r="AA216" s="298"/>
      <c r="AB216" s="298"/>
      <c r="AC216" s="298"/>
      <c r="AD216" s="298"/>
      <c r="AE216" s="298"/>
      <c r="AF216" s="298"/>
      <c r="AG216" s="326"/>
      <c r="AH216" s="298"/>
      <c r="AI216" s="298"/>
      <c r="AJ216" s="298"/>
      <c r="AK216" s="298"/>
      <c r="AL216" s="298"/>
      <c r="AM216" s="298"/>
      <c r="AN216" s="298"/>
      <c r="AO216" s="322"/>
      <c r="AP216" s="322"/>
    </row>
    <row r="217" spans="1:42" ht="26.25" customHeight="1" x14ac:dyDescent="0.2">
      <c r="A217" s="54"/>
      <c r="B217" s="60" t="s">
        <v>924</v>
      </c>
      <c r="C217" s="55" t="s">
        <v>3651</v>
      </c>
      <c r="D217" s="131">
        <v>20170204</v>
      </c>
      <c r="E217" s="84" t="e">
        <f t="shared" si="16"/>
        <v>#REF!</v>
      </c>
      <c r="F217" s="21">
        <f>VLOOKUP(D217,'Captacao ANO A ANO'!A:E,5,FALSE)</f>
        <v>40000</v>
      </c>
      <c r="G217" s="22">
        <f t="shared" si="17"/>
        <v>0</v>
      </c>
      <c r="H217" s="23">
        <f>VLOOKUP(D217,'Captacao ANO A ANO'!A:P,7,FALSE)</f>
        <v>2017</v>
      </c>
      <c r="I217" s="23">
        <v>42922</v>
      </c>
      <c r="J217" s="57" t="s">
        <v>3652</v>
      </c>
      <c r="K217" s="60" t="s">
        <v>3653</v>
      </c>
      <c r="L217" s="26" t="s">
        <v>3249</v>
      </c>
      <c r="M217" s="58" t="s">
        <v>3654</v>
      </c>
      <c r="N217" s="61" t="s">
        <v>925</v>
      </c>
      <c r="O217" s="71">
        <v>111817.18</v>
      </c>
      <c r="P217" s="140">
        <v>40000</v>
      </c>
      <c r="Q217" s="134">
        <f>P217+P218+P219+P220+P221</f>
        <v>111817.18</v>
      </c>
      <c r="R217" s="141">
        <f>O217-Q217</f>
        <v>0</v>
      </c>
      <c r="S217" s="139" t="s">
        <v>3173</v>
      </c>
      <c r="T217" s="298"/>
      <c r="U217" s="298"/>
      <c r="V217" s="298"/>
      <c r="W217" s="298"/>
      <c r="X217" s="298"/>
      <c r="Y217" s="298"/>
      <c r="Z217" s="298"/>
      <c r="AA217" s="298"/>
      <c r="AB217" s="298"/>
      <c r="AC217" s="298"/>
      <c r="AD217" s="298"/>
      <c r="AE217" s="298"/>
      <c r="AF217" s="298"/>
      <c r="AG217" s="298"/>
      <c r="AH217" s="298"/>
      <c r="AI217" s="298"/>
      <c r="AJ217" s="298"/>
      <c r="AK217" s="298"/>
      <c r="AL217" s="298"/>
      <c r="AM217" s="298"/>
      <c r="AN217" s="298"/>
      <c r="AO217" s="322"/>
      <c r="AP217" s="322"/>
    </row>
    <row r="218" spans="1:42" ht="30" customHeight="1" x14ac:dyDescent="0.2">
      <c r="A218" s="54"/>
      <c r="B218" s="60" t="s">
        <v>924</v>
      </c>
      <c r="C218" s="55" t="s">
        <v>3655</v>
      </c>
      <c r="D218" s="131">
        <v>20170205</v>
      </c>
      <c r="E218" s="84" t="e">
        <f t="shared" si="16"/>
        <v>#REF!</v>
      </c>
      <c r="F218" s="21">
        <f>VLOOKUP(D218,'Captacao ANO A ANO'!A:E,5,FALSE)</f>
        <v>59698.42</v>
      </c>
      <c r="G218" s="22">
        <f t="shared" si="17"/>
        <v>0</v>
      </c>
      <c r="H218" s="23">
        <f>VLOOKUP(D218,'Captacao ANO A ANO'!A:P,7,FALSE)</f>
        <v>2017</v>
      </c>
      <c r="I218" s="23">
        <v>42922</v>
      </c>
      <c r="J218" s="57" t="s">
        <v>3656</v>
      </c>
      <c r="K218" s="60" t="s">
        <v>3657</v>
      </c>
      <c r="L218" s="26" t="s">
        <v>3478</v>
      </c>
      <c r="M218" s="58" t="s">
        <v>3654</v>
      </c>
      <c r="N218" s="61" t="s">
        <v>925</v>
      </c>
      <c r="O218" s="341"/>
      <c r="P218" s="140">
        <v>59698.42</v>
      </c>
      <c r="Q218" s="363"/>
      <c r="R218" s="366"/>
      <c r="S218" s="139" t="s">
        <v>3173</v>
      </c>
      <c r="T218" s="298"/>
      <c r="U218" s="298"/>
      <c r="V218" s="298"/>
      <c r="W218" s="298"/>
      <c r="X218" s="298"/>
      <c r="Y218" s="298"/>
      <c r="Z218" s="298"/>
      <c r="AA218" s="298"/>
      <c r="AB218" s="298"/>
      <c r="AC218" s="298"/>
      <c r="AD218" s="298"/>
      <c r="AE218" s="298"/>
      <c r="AF218" s="298"/>
      <c r="AG218" s="298"/>
      <c r="AH218" s="298"/>
      <c r="AI218" s="298"/>
      <c r="AJ218" s="298"/>
      <c r="AK218" s="298"/>
      <c r="AL218" s="298"/>
      <c r="AM218" s="298"/>
      <c r="AN218" s="298"/>
      <c r="AO218" s="322"/>
      <c r="AP218" s="322"/>
    </row>
    <row r="219" spans="1:42" ht="25.5" customHeight="1" x14ac:dyDescent="0.2">
      <c r="A219" s="54"/>
      <c r="B219" s="142" t="s">
        <v>924</v>
      </c>
      <c r="C219" s="143" t="s">
        <v>3658</v>
      </c>
      <c r="D219" s="144">
        <v>20170206</v>
      </c>
      <c r="E219" s="143" t="e">
        <f t="shared" si="16"/>
        <v>#REF!</v>
      </c>
      <c r="F219" s="21">
        <v>0</v>
      </c>
      <c r="G219" s="22">
        <f t="shared" si="17"/>
        <v>0</v>
      </c>
      <c r="H219" s="23">
        <f>VLOOKUP(D219,'Captacao ANO A ANO'!A:P,7,FALSE)</f>
        <v>2017</v>
      </c>
      <c r="I219" s="145">
        <v>42922</v>
      </c>
      <c r="J219" s="146" t="s">
        <v>1033</v>
      </c>
      <c r="K219" s="142" t="s">
        <v>3659</v>
      </c>
      <c r="L219" s="147" t="s">
        <v>3249</v>
      </c>
      <c r="M219" s="148" t="s">
        <v>3654</v>
      </c>
      <c r="N219" s="106" t="s">
        <v>925</v>
      </c>
      <c r="O219" s="341"/>
      <c r="P219" s="149">
        <v>0</v>
      </c>
      <c r="Q219" s="363"/>
      <c r="R219" s="366"/>
      <c r="S219" s="150" t="s">
        <v>3173</v>
      </c>
      <c r="T219" s="492" t="s">
        <v>3660</v>
      </c>
      <c r="U219" s="482"/>
      <c r="V219" s="482"/>
      <c r="W219" s="482"/>
      <c r="X219" s="482"/>
      <c r="Y219" s="482"/>
      <c r="Z219" s="482"/>
      <c r="AA219" s="482"/>
      <c r="AB219" s="482"/>
      <c r="AC219" s="482"/>
      <c r="AD219" s="482"/>
      <c r="AE219" s="482"/>
      <c r="AF219" s="482"/>
      <c r="AG219" s="298"/>
      <c r="AH219" s="298"/>
      <c r="AI219" s="298"/>
      <c r="AJ219" s="298"/>
      <c r="AK219" s="321"/>
      <c r="AL219" s="321"/>
      <c r="AM219" s="321"/>
      <c r="AN219" s="321"/>
      <c r="AO219" s="322"/>
      <c r="AP219" s="322"/>
    </row>
    <row r="220" spans="1:42" ht="26.25" customHeight="1" x14ac:dyDescent="0.2">
      <c r="A220" s="54"/>
      <c r="B220" s="60" t="s">
        <v>924</v>
      </c>
      <c r="C220" s="55" t="s">
        <v>3658</v>
      </c>
      <c r="D220" s="56">
        <v>20170206</v>
      </c>
      <c r="E220" s="55" t="e">
        <f t="shared" si="16"/>
        <v>#REF!</v>
      </c>
      <c r="F220" s="21">
        <f>VLOOKUP(D220,'Captacao ANO A ANO'!A:E,5,FALSE)</f>
        <v>6000</v>
      </c>
      <c r="G220" s="22">
        <f t="shared" si="17"/>
        <v>0</v>
      </c>
      <c r="H220" s="23">
        <f>VLOOKUP(D220,'Captacao ANO A ANO'!A:P,7,FALSE)</f>
        <v>2017</v>
      </c>
      <c r="I220" s="23">
        <v>42984</v>
      </c>
      <c r="J220" s="57" t="s">
        <v>1033</v>
      </c>
      <c r="K220" s="60" t="s">
        <v>3661</v>
      </c>
      <c r="L220" s="26" t="s">
        <v>3249</v>
      </c>
      <c r="M220" s="58" t="s">
        <v>3654</v>
      </c>
      <c r="N220" s="61" t="s">
        <v>925</v>
      </c>
      <c r="O220" s="341"/>
      <c r="P220" s="140">
        <v>6000</v>
      </c>
      <c r="Q220" s="363"/>
      <c r="R220" s="366"/>
      <c r="S220" s="139" t="s">
        <v>3173</v>
      </c>
      <c r="T220" s="493" t="s">
        <v>3662</v>
      </c>
      <c r="U220" s="482"/>
      <c r="V220" s="482"/>
      <c r="W220" s="482"/>
      <c r="X220" s="482"/>
      <c r="Y220" s="482"/>
      <c r="Z220" s="482"/>
      <c r="AA220" s="482"/>
      <c r="AB220" s="482"/>
      <c r="AC220" s="482"/>
      <c r="AD220" s="482"/>
      <c r="AE220" s="482"/>
      <c r="AF220" s="482"/>
      <c r="AG220" s="482"/>
      <c r="AH220" s="482"/>
      <c r="AI220" s="482"/>
      <c r="AJ220" s="482"/>
      <c r="AK220" s="298"/>
      <c r="AL220" s="298"/>
      <c r="AM220" s="298"/>
      <c r="AN220" s="298"/>
      <c r="AO220" s="322"/>
      <c r="AP220" s="322"/>
    </row>
    <row r="221" spans="1:42" ht="26.25" customHeight="1" x14ac:dyDescent="0.2">
      <c r="A221" s="54"/>
      <c r="B221" s="60" t="s">
        <v>924</v>
      </c>
      <c r="C221" s="55" t="s">
        <v>3663</v>
      </c>
      <c r="D221" s="56">
        <v>20170210</v>
      </c>
      <c r="E221" s="55" t="e">
        <f t="shared" si="16"/>
        <v>#REF!</v>
      </c>
      <c r="F221" s="21">
        <f>VLOOKUP(D221,'Captacao ANO A ANO'!A:E,5,FALSE)</f>
        <v>6118.76</v>
      </c>
      <c r="G221" s="22">
        <f t="shared" si="17"/>
        <v>0</v>
      </c>
      <c r="H221" s="23">
        <f>VLOOKUP(D221,'Captacao ANO A ANO'!A:P,7,FALSE)</f>
        <v>2017</v>
      </c>
      <c r="I221" s="23">
        <v>42922</v>
      </c>
      <c r="J221" s="57" t="s">
        <v>3664</v>
      </c>
      <c r="K221" s="60" t="s">
        <v>3665</v>
      </c>
      <c r="L221" s="26" t="s">
        <v>3249</v>
      </c>
      <c r="M221" s="58" t="s">
        <v>3654</v>
      </c>
      <c r="N221" s="61" t="s">
        <v>925</v>
      </c>
      <c r="O221" s="344"/>
      <c r="P221" s="140">
        <v>6118.76</v>
      </c>
      <c r="Q221" s="364"/>
      <c r="R221" s="367"/>
      <c r="S221" s="139" t="s">
        <v>3173</v>
      </c>
      <c r="T221" s="298"/>
      <c r="U221" s="298"/>
      <c r="V221" s="298"/>
      <c r="W221" s="298"/>
      <c r="X221" s="298"/>
      <c r="Y221" s="298"/>
      <c r="Z221" s="298"/>
      <c r="AA221" s="298"/>
      <c r="AB221" s="298"/>
      <c r="AC221" s="298"/>
      <c r="AD221" s="298"/>
      <c r="AE221" s="298"/>
      <c r="AF221" s="298"/>
      <c r="AG221" s="298"/>
      <c r="AH221" s="298"/>
      <c r="AI221" s="298"/>
      <c r="AJ221" s="298"/>
      <c r="AK221" s="298"/>
      <c r="AL221" s="298"/>
      <c r="AM221" s="298"/>
      <c r="AN221" s="298"/>
      <c r="AO221" s="322"/>
      <c r="AP221" s="322"/>
    </row>
    <row r="222" spans="1:42" ht="26.25" customHeight="1" x14ac:dyDescent="0.2">
      <c r="A222" s="54"/>
      <c r="B222" s="60" t="s">
        <v>825</v>
      </c>
      <c r="C222" s="55" t="s">
        <v>3666</v>
      </c>
      <c r="D222" s="56">
        <v>20170050</v>
      </c>
      <c r="E222" s="55" t="e">
        <f t="shared" si="16"/>
        <v>#REF!</v>
      </c>
      <c r="F222" s="21">
        <f>VLOOKUP(D222,'Captacao ANO A ANO'!A:E,5,FALSE)</f>
        <v>90000</v>
      </c>
      <c r="G222" s="22">
        <f t="shared" si="17"/>
        <v>0</v>
      </c>
      <c r="H222" s="23">
        <f>VLOOKUP(D222,'Captacao ANO A ANO'!A:P,7,FALSE)</f>
        <v>2017</v>
      </c>
      <c r="I222" s="23">
        <v>42831</v>
      </c>
      <c r="J222" s="57" t="s">
        <v>3667</v>
      </c>
      <c r="K222" s="60" t="s">
        <v>3668</v>
      </c>
      <c r="L222" s="26" t="s">
        <v>3249</v>
      </c>
      <c r="M222" s="58" t="s">
        <v>3669</v>
      </c>
      <c r="N222" s="61" t="s">
        <v>3670</v>
      </c>
      <c r="O222" s="71">
        <v>242832.6</v>
      </c>
      <c r="P222" s="73">
        <v>90000</v>
      </c>
      <c r="Q222" s="134">
        <f>P222+P223+P224</f>
        <v>197914.57</v>
      </c>
      <c r="R222" s="108">
        <f>O222-Q222</f>
        <v>44918.03</v>
      </c>
      <c r="S222" s="139" t="s">
        <v>3173</v>
      </c>
      <c r="T222" s="298"/>
      <c r="U222" s="298"/>
      <c r="V222" s="298"/>
      <c r="W222" s="298"/>
      <c r="X222" s="298"/>
      <c r="Y222" s="298"/>
      <c r="Z222" s="298"/>
      <c r="AA222" s="298"/>
      <c r="AB222" s="298"/>
      <c r="AC222" s="298"/>
      <c r="AD222" s="298"/>
      <c r="AE222" s="298"/>
      <c r="AF222" s="298"/>
      <c r="AG222" s="298"/>
      <c r="AH222" s="298"/>
      <c r="AI222" s="298"/>
      <c r="AJ222" s="298"/>
      <c r="AK222" s="298"/>
      <c r="AL222" s="298"/>
      <c r="AM222" s="298"/>
      <c r="AN222" s="298"/>
      <c r="AO222" s="322"/>
      <c r="AP222" s="322"/>
    </row>
    <row r="223" spans="1:42" ht="26.25" customHeight="1" x14ac:dyDescent="0.2">
      <c r="A223" s="54"/>
      <c r="B223" s="60" t="s">
        <v>825</v>
      </c>
      <c r="C223" s="55" t="s">
        <v>3671</v>
      </c>
      <c r="D223" s="56">
        <v>20170234</v>
      </c>
      <c r="E223" s="55" t="e">
        <f t="shared" si="16"/>
        <v>#REF!</v>
      </c>
      <c r="F223" s="21">
        <f>VLOOKUP(D223,'Captacao ANO A ANO'!A:E,5,FALSE)</f>
        <v>55232.81</v>
      </c>
      <c r="G223" s="22">
        <f t="shared" si="17"/>
        <v>0</v>
      </c>
      <c r="H223" s="23">
        <f>VLOOKUP(D223,'Captacao ANO A ANO'!A:P,7,FALSE)</f>
        <v>2017</v>
      </c>
      <c r="I223" s="23">
        <v>42977</v>
      </c>
      <c r="J223" s="57" t="s">
        <v>3672</v>
      </c>
      <c r="K223" s="60" t="s">
        <v>3673</v>
      </c>
      <c r="L223" s="26" t="s">
        <v>3249</v>
      </c>
      <c r="M223" s="58" t="s">
        <v>3669</v>
      </c>
      <c r="N223" s="61" t="s">
        <v>3670</v>
      </c>
      <c r="O223" s="341"/>
      <c r="P223" s="73">
        <v>55232.81</v>
      </c>
      <c r="Q223" s="363"/>
      <c r="R223" s="357"/>
      <c r="S223" s="139" t="s">
        <v>3173</v>
      </c>
      <c r="T223" s="298"/>
      <c r="U223" s="298"/>
      <c r="V223" s="298"/>
      <c r="W223" s="298"/>
      <c r="X223" s="298"/>
      <c r="Y223" s="298"/>
      <c r="Z223" s="298"/>
      <c r="AA223" s="298"/>
      <c r="AB223" s="298"/>
      <c r="AC223" s="298"/>
      <c r="AD223" s="298"/>
      <c r="AE223" s="298"/>
      <c r="AF223" s="298"/>
      <c r="AG223" s="298"/>
      <c r="AH223" s="298"/>
      <c r="AI223" s="298"/>
      <c r="AJ223" s="298"/>
      <c r="AK223" s="298"/>
      <c r="AL223" s="298"/>
      <c r="AM223" s="298"/>
      <c r="AN223" s="298"/>
      <c r="AO223" s="322"/>
      <c r="AP223" s="322"/>
    </row>
    <row r="224" spans="1:42" ht="26.25" customHeight="1" x14ac:dyDescent="0.2">
      <c r="A224" s="54"/>
      <c r="B224" s="60" t="s">
        <v>825</v>
      </c>
      <c r="C224" s="55" t="s">
        <v>3674</v>
      </c>
      <c r="D224" s="56">
        <v>20170235</v>
      </c>
      <c r="E224" s="55" t="e">
        <f t="shared" si="16"/>
        <v>#REF!</v>
      </c>
      <c r="F224" s="21">
        <f>VLOOKUP(D224,'Captacao ANO A ANO'!A:E,5,FALSE)</f>
        <v>52681.760000000002</v>
      </c>
      <c r="G224" s="22">
        <f t="shared" si="17"/>
        <v>0</v>
      </c>
      <c r="H224" s="23">
        <f>VLOOKUP(D224,'Captacao ANO A ANO'!A:P,7,FALSE)</f>
        <v>2017</v>
      </c>
      <c r="I224" s="23">
        <v>42977</v>
      </c>
      <c r="J224" s="57" t="s">
        <v>3675</v>
      </c>
      <c r="K224" s="60" t="s">
        <v>3676</v>
      </c>
      <c r="L224" s="26" t="s">
        <v>3249</v>
      </c>
      <c r="M224" s="58" t="s">
        <v>3669</v>
      </c>
      <c r="N224" s="61" t="s">
        <v>3670</v>
      </c>
      <c r="O224" s="344"/>
      <c r="P224" s="73">
        <v>52681.760000000002</v>
      </c>
      <c r="Q224" s="364"/>
      <c r="R224" s="358"/>
      <c r="S224" s="139" t="s">
        <v>3173</v>
      </c>
      <c r="T224" s="298"/>
      <c r="U224" s="298"/>
      <c r="V224" s="298"/>
      <c r="W224" s="298"/>
      <c r="X224" s="298"/>
      <c r="Y224" s="298"/>
      <c r="Z224" s="298"/>
      <c r="AA224" s="298"/>
      <c r="AB224" s="298"/>
      <c r="AC224" s="298"/>
      <c r="AD224" s="298"/>
      <c r="AE224" s="298"/>
      <c r="AF224" s="298"/>
      <c r="AG224" s="298"/>
      <c r="AH224" s="298"/>
      <c r="AI224" s="298"/>
      <c r="AJ224" s="298"/>
      <c r="AK224" s="298"/>
      <c r="AL224" s="298"/>
      <c r="AM224" s="298"/>
      <c r="AN224" s="298"/>
      <c r="AO224" s="322"/>
      <c r="AP224" s="322"/>
    </row>
    <row r="225" spans="1:42" ht="26.25" customHeight="1" x14ac:dyDescent="0.2">
      <c r="A225" s="54"/>
      <c r="B225" s="60" t="s">
        <v>1056</v>
      </c>
      <c r="C225" s="55" t="s">
        <v>3677</v>
      </c>
      <c r="D225" s="56">
        <v>20170237</v>
      </c>
      <c r="E225" s="55" t="e">
        <f t="shared" si="16"/>
        <v>#REF!</v>
      </c>
      <c r="F225" s="21">
        <f>VLOOKUP(D225,'Captacao ANO A ANO'!A:E,5,FALSE)</f>
        <v>30000</v>
      </c>
      <c r="G225" s="22">
        <f t="shared" si="17"/>
        <v>0</v>
      </c>
      <c r="H225" s="23">
        <f>VLOOKUP(D225,'Captacao ANO A ANO'!A:P,7,FALSE)</f>
        <v>2017</v>
      </c>
      <c r="I225" s="23">
        <v>43014</v>
      </c>
      <c r="J225" s="57" t="s">
        <v>3678</v>
      </c>
      <c r="K225" s="60" t="s">
        <v>3679</v>
      </c>
      <c r="L225" s="26" t="s">
        <v>3274</v>
      </c>
      <c r="M225" s="58" t="s">
        <v>3680</v>
      </c>
      <c r="N225" s="61" t="s">
        <v>3681</v>
      </c>
      <c r="O225" s="344">
        <v>256105.36</v>
      </c>
      <c r="P225" s="73">
        <v>30000</v>
      </c>
      <c r="Q225" s="364">
        <f>P225</f>
        <v>30000</v>
      </c>
      <c r="R225" s="358">
        <f t="shared" ref="R225:R226" si="28">O225-Q225</f>
        <v>226105.36</v>
      </c>
      <c r="S225" s="139" t="s">
        <v>3173</v>
      </c>
      <c r="T225" s="298"/>
      <c r="U225" s="298"/>
      <c r="V225" s="298"/>
      <c r="W225" s="298"/>
      <c r="X225" s="298"/>
      <c r="Y225" s="298"/>
      <c r="Z225" s="298"/>
      <c r="AA225" s="298"/>
      <c r="AB225" s="298"/>
      <c r="AC225" s="298"/>
      <c r="AD225" s="298"/>
      <c r="AE225" s="298"/>
      <c r="AF225" s="298"/>
      <c r="AG225" s="298"/>
      <c r="AH225" s="298"/>
      <c r="AI225" s="298"/>
      <c r="AJ225" s="298"/>
      <c r="AK225" s="298"/>
      <c r="AL225" s="298"/>
      <c r="AM225" s="298"/>
      <c r="AN225" s="298"/>
      <c r="AO225" s="322"/>
      <c r="AP225" s="322"/>
    </row>
    <row r="226" spans="1:42" ht="26.25" customHeight="1" x14ac:dyDescent="0.2">
      <c r="A226" s="54"/>
      <c r="B226" s="142" t="s">
        <v>890</v>
      </c>
      <c r="C226" s="143" t="s">
        <v>3682</v>
      </c>
      <c r="D226" s="144">
        <v>20170134</v>
      </c>
      <c r="E226" s="143" t="e">
        <f t="shared" si="16"/>
        <v>#REF!</v>
      </c>
      <c r="F226" s="21">
        <f>VLOOKUP(D226,'Captacao ANO A ANO'!A:E,5,FALSE)</f>
        <v>142025.9</v>
      </c>
      <c r="G226" s="22">
        <f t="shared" si="17"/>
        <v>0</v>
      </c>
      <c r="H226" s="23">
        <f>VLOOKUP(D226,'Captacao ANO A ANO'!A:P,7,FALSE)</f>
        <v>2017</v>
      </c>
      <c r="I226" s="145">
        <v>42892</v>
      </c>
      <c r="J226" s="146" t="s">
        <v>1456</v>
      </c>
      <c r="K226" s="142" t="s">
        <v>3528</v>
      </c>
      <c r="L226" s="147" t="s">
        <v>3478</v>
      </c>
      <c r="M226" s="148" t="s">
        <v>3683</v>
      </c>
      <c r="N226" s="106" t="s">
        <v>3684</v>
      </c>
      <c r="O226" s="151">
        <v>298773.87</v>
      </c>
      <c r="P226" s="152">
        <v>142025.9</v>
      </c>
      <c r="Q226" s="153">
        <f>P226+P227+P228</f>
        <v>240000</v>
      </c>
      <c r="R226" s="154">
        <f t="shared" si="28"/>
        <v>58773.869999999995</v>
      </c>
      <c r="S226" s="150" t="s">
        <v>3173</v>
      </c>
      <c r="T226" s="492" t="s">
        <v>3685</v>
      </c>
      <c r="U226" s="482"/>
      <c r="V226" s="482"/>
      <c r="W226" s="482"/>
      <c r="X226" s="482"/>
      <c r="Y226" s="482"/>
      <c r="Z226" s="482"/>
      <c r="AA226" s="482"/>
      <c r="AB226" s="482"/>
      <c r="AC226" s="482"/>
      <c r="AD226" s="482"/>
      <c r="AE226" s="482"/>
      <c r="AF226" s="482"/>
      <c r="AG226" s="482"/>
      <c r="AH226" s="482"/>
      <c r="AI226" s="482"/>
      <c r="AJ226" s="482"/>
      <c r="AK226" s="482"/>
      <c r="AL226" s="482"/>
      <c r="AM226" s="482"/>
      <c r="AN226" s="482"/>
      <c r="AO226" s="482"/>
      <c r="AP226" s="322"/>
    </row>
    <row r="227" spans="1:42" ht="26.25" customHeight="1" x14ac:dyDescent="0.2">
      <c r="A227" s="54"/>
      <c r="B227" s="60" t="s">
        <v>890</v>
      </c>
      <c r="C227" s="55" t="s">
        <v>3686</v>
      </c>
      <c r="D227" s="56">
        <v>20170259</v>
      </c>
      <c r="E227" s="55" t="e">
        <f t="shared" si="16"/>
        <v>#REF!</v>
      </c>
      <c r="F227" s="21">
        <f>VLOOKUP(D227,'Captacao ANO A ANO'!A:E,5,FALSE)</f>
        <v>57974.1</v>
      </c>
      <c r="G227" s="22">
        <f t="shared" si="17"/>
        <v>0</v>
      </c>
      <c r="H227" s="23">
        <f>VLOOKUP(D227,'Captacao ANO A ANO'!A:P,7,FALSE)</f>
        <v>2017</v>
      </c>
      <c r="I227" s="23">
        <v>43056</v>
      </c>
      <c r="J227" s="57" t="s">
        <v>1456</v>
      </c>
      <c r="K227" s="60" t="s">
        <v>3503</v>
      </c>
      <c r="L227" s="26" t="s">
        <v>3478</v>
      </c>
      <c r="M227" s="58" t="s">
        <v>3683</v>
      </c>
      <c r="N227" s="61" t="s">
        <v>3684</v>
      </c>
      <c r="O227" s="368"/>
      <c r="P227" s="73">
        <v>57974.1</v>
      </c>
      <c r="Q227" s="369"/>
      <c r="R227" s="370"/>
      <c r="S227" s="139" t="s">
        <v>3173</v>
      </c>
      <c r="T227" s="298"/>
      <c r="U227" s="298"/>
      <c r="V227" s="298"/>
      <c r="W227" s="298"/>
      <c r="X227" s="298"/>
      <c r="Y227" s="298"/>
      <c r="Z227" s="298"/>
      <c r="AA227" s="298"/>
      <c r="AB227" s="298"/>
      <c r="AC227" s="298"/>
      <c r="AD227" s="298"/>
      <c r="AE227" s="298"/>
      <c r="AF227" s="298"/>
      <c r="AG227" s="298"/>
      <c r="AH227" s="298"/>
      <c r="AI227" s="298"/>
      <c r="AJ227" s="298"/>
      <c r="AK227" s="298"/>
      <c r="AL227" s="298"/>
      <c r="AM227" s="298"/>
      <c r="AN227" s="298"/>
      <c r="AO227" s="322"/>
      <c r="AP227" s="322"/>
    </row>
    <row r="228" spans="1:42" ht="26.25" customHeight="1" x14ac:dyDescent="0.2">
      <c r="A228" s="54"/>
      <c r="B228" s="60" t="s">
        <v>890</v>
      </c>
      <c r="C228" s="55" t="s">
        <v>3687</v>
      </c>
      <c r="D228" s="56">
        <v>20170258</v>
      </c>
      <c r="E228" s="55" t="e">
        <f t="shared" si="16"/>
        <v>#REF!</v>
      </c>
      <c r="F228" s="21">
        <f>VLOOKUP(D228,'Captacao ANO A ANO'!A:E,5,FALSE)</f>
        <v>40000</v>
      </c>
      <c r="G228" s="22">
        <f t="shared" si="17"/>
        <v>0</v>
      </c>
      <c r="H228" s="23">
        <f>VLOOKUP(D228,'Captacao ANO A ANO'!A:P,7,FALSE)</f>
        <v>2017</v>
      </c>
      <c r="I228" s="23">
        <v>43067</v>
      </c>
      <c r="J228" s="57" t="s">
        <v>3688</v>
      </c>
      <c r="K228" s="60" t="s">
        <v>3689</v>
      </c>
      <c r="L228" s="26" t="s">
        <v>3185</v>
      </c>
      <c r="M228" s="58" t="s">
        <v>3683</v>
      </c>
      <c r="N228" s="61" t="s">
        <v>3684</v>
      </c>
      <c r="O228" s="371"/>
      <c r="P228" s="73">
        <v>40000</v>
      </c>
      <c r="Q228" s="372"/>
      <c r="R228" s="373"/>
      <c r="S228" s="139" t="s">
        <v>3173</v>
      </c>
      <c r="T228" s="298"/>
      <c r="U228" s="298"/>
      <c r="V228" s="298"/>
      <c r="W228" s="298"/>
      <c r="X228" s="298"/>
      <c r="Y228" s="298"/>
      <c r="Z228" s="298"/>
      <c r="AA228" s="298"/>
      <c r="AB228" s="298"/>
      <c r="AC228" s="298"/>
      <c r="AD228" s="298"/>
      <c r="AE228" s="298"/>
      <c r="AF228" s="298"/>
      <c r="AG228" s="298"/>
      <c r="AH228" s="298"/>
      <c r="AI228" s="298"/>
      <c r="AJ228" s="298"/>
      <c r="AK228" s="298"/>
      <c r="AL228" s="298"/>
      <c r="AM228" s="298"/>
      <c r="AN228" s="298"/>
      <c r="AO228" s="322"/>
      <c r="AP228" s="322"/>
    </row>
    <row r="229" spans="1:42" ht="26.25" customHeight="1" x14ac:dyDescent="0.2">
      <c r="A229" s="54"/>
      <c r="B229" s="60" t="s">
        <v>1041</v>
      </c>
      <c r="C229" s="55" t="s">
        <v>3690</v>
      </c>
      <c r="D229" s="56">
        <v>20170231</v>
      </c>
      <c r="E229" s="55" t="e">
        <f t="shared" si="16"/>
        <v>#REF!</v>
      </c>
      <c r="F229" s="21">
        <f>VLOOKUP(D229,'Captacao ANO A ANO'!A:E,5,FALSE)</f>
        <v>180000</v>
      </c>
      <c r="G229" s="22">
        <f t="shared" si="17"/>
        <v>0</v>
      </c>
      <c r="H229" s="23">
        <f>VLOOKUP(D229,'Captacao ANO A ANO'!A:P,7,FALSE)</f>
        <v>2017</v>
      </c>
      <c r="I229" s="23">
        <v>42989</v>
      </c>
      <c r="J229" s="57" t="s">
        <v>3691</v>
      </c>
      <c r="K229" s="60" t="s">
        <v>3692</v>
      </c>
      <c r="L229" s="26" t="s">
        <v>3306</v>
      </c>
      <c r="M229" s="58" t="s">
        <v>3693</v>
      </c>
      <c r="N229" s="61" t="s">
        <v>1042</v>
      </c>
      <c r="O229" s="344">
        <v>275935.65000000002</v>
      </c>
      <c r="P229" s="73">
        <v>180000</v>
      </c>
      <c r="Q229" s="364">
        <f t="shared" ref="Q229:Q232" si="29">P229</f>
        <v>180000</v>
      </c>
      <c r="R229" s="358">
        <f t="shared" ref="R229:R233" si="30">O229-Q229</f>
        <v>95935.650000000023</v>
      </c>
      <c r="S229" s="139" t="s">
        <v>3173</v>
      </c>
      <c r="T229" s="298"/>
      <c r="U229" s="298"/>
      <c r="V229" s="298"/>
      <c r="W229" s="298"/>
      <c r="X229" s="298"/>
      <c r="Y229" s="298"/>
      <c r="Z229" s="298"/>
      <c r="AA229" s="298"/>
      <c r="AB229" s="298"/>
      <c r="AC229" s="298"/>
      <c r="AD229" s="298"/>
      <c r="AE229" s="298"/>
      <c r="AF229" s="298"/>
      <c r="AG229" s="298"/>
      <c r="AH229" s="298"/>
      <c r="AI229" s="298"/>
      <c r="AJ229" s="298"/>
      <c r="AK229" s="298"/>
      <c r="AL229" s="298"/>
      <c r="AM229" s="298"/>
      <c r="AN229" s="298"/>
      <c r="AO229" s="322"/>
      <c r="AP229" s="322"/>
    </row>
    <row r="230" spans="1:42" ht="26.25" customHeight="1" x14ac:dyDescent="0.2">
      <c r="A230" s="54"/>
      <c r="B230" s="60" t="s">
        <v>735</v>
      </c>
      <c r="C230" s="55" t="s">
        <v>3694</v>
      </c>
      <c r="D230" s="56">
        <v>20170016</v>
      </c>
      <c r="E230" s="55" t="e">
        <f t="shared" si="16"/>
        <v>#REF!</v>
      </c>
      <c r="F230" s="21">
        <f>VLOOKUP(D230,'Captacao ANO A ANO'!A:E,5,FALSE)</f>
        <v>109627.39</v>
      </c>
      <c r="G230" s="22">
        <f t="shared" si="17"/>
        <v>0</v>
      </c>
      <c r="H230" s="23">
        <f>VLOOKUP(D230,'Captacao ANO A ANO'!A:P,7,FALSE)</f>
        <v>2017</v>
      </c>
      <c r="I230" s="23">
        <v>42779</v>
      </c>
      <c r="J230" s="57" t="s">
        <v>13</v>
      </c>
      <c r="K230" s="60" t="s">
        <v>3477</v>
      </c>
      <c r="L230" s="26" t="s">
        <v>3478</v>
      </c>
      <c r="M230" s="58" t="s">
        <v>3695</v>
      </c>
      <c r="N230" s="58" t="s">
        <v>736</v>
      </c>
      <c r="O230" s="72">
        <v>109627.39</v>
      </c>
      <c r="P230" s="73">
        <v>109627.39</v>
      </c>
      <c r="Q230" s="74">
        <f t="shared" si="29"/>
        <v>109627.39</v>
      </c>
      <c r="R230" s="75">
        <f t="shared" si="30"/>
        <v>0</v>
      </c>
      <c r="S230" s="139" t="s">
        <v>3173</v>
      </c>
      <c r="T230" s="298"/>
      <c r="U230" s="298"/>
      <c r="V230" s="298"/>
      <c r="W230" s="298"/>
      <c r="X230" s="298"/>
      <c r="Y230" s="298"/>
      <c r="Z230" s="298"/>
      <c r="AA230" s="298"/>
      <c r="AB230" s="298"/>
      <c r="AC230" s="298"/>
      <c r="AD230" s="298"/>
      <c r="AE230" s="298"/>
      <c r="AF230" s="298"/>
      <c r="AG230" s="298"/>
      <c r="AH230" s="298"/>
      <c r="AI230" s="298"/>
      <c r="AJ230" s="298"/>
      <c r="AK230" s="298"/>
      <c r="AL230" s="298"/>
      <c r="AM230" s="298"/>
      <c r="AN230" s="298"/>
      <c r="AO230" s="322"/>
      <c r="AP230" s="322"/>
    </row>
    <row r="231" spans="1:42" ht="26.25" customHeight="1" x14ac:dyDescent="0.2">
      <c r="A231" s="54"/>
      <c r="B231" s="60" t="s">
        <v>737</v>
      </c>
      <c r="C231" s="55" t="s">
        <v>3696</v>
      </c>
      <c r="D231" s="56">
        <v>20170017</v>
      </c>
      <c r="E231" s="55" t="e">
        <f t="shared" si="16"/>
        <v>#REF!</v>
      </c>
      <c r="F231" s="21">
        <f>VLOOKUP(D231,'Captacao ANO A ANO'!A:E,5,FALSE)</f>
        <v>112234.25</v>
      </c>
      <c r="G231" s="22">
        <f t="shared" si="17"/>
        <v>0</v>
      </c>
      <c r="H231" s="23">
        <f>VLOOKUP(D231,'Captacao ANO A ANO'!A:P,7,FALSE)</f>
        <v>2017</v>
      </c>
      <c r="I231" s="23">
        <v>42779</v>
      </c>
      <c r="J231" s="57" t="s">
        <v>13</v>
      </c>
      <c r="K231" s="60" t="s">
        <v>3477</v>
      </c>
      <c r="L231" s="26" t="s">
        <v>3478</v>
      </c>
      <c r="M231" s="58" t="s">
        <v>3695</v>
      </c>
      <c r="N231" s="58" t="s">
        <v>738</v>
      </c>
      <c r="O231" s="72">
        <v>112234.25</v>
      </c>
      <c r="P231" s="374">
        <v>112234.25</v>
      </c>
      <c r="Q231" s="74">
        <f t="shared" si="29"/>
        <v>112234.25</v>
      </c>
      <c r="R231" s="75">
        <f t="shared" si="30"/>
        <v>0</v>
      </c>
      <c r="S231" s="58" t="s">
        <v>3173</v>
      </c>
      <c r="T231" s="298"/>
      <c r="U231" s="298"/>
      <c r="V231" s="298"/>
      <c r="W231" s="298"/>
      <c r="X231" s="298"/>
      <c r="Y231" s="298"/>
      <c r="Z231" s="298"/>
      <c r="AA231" s="298"/>
      <c r="AB231" s="298"/>
      <c r="AC231" s="298"/>
      <c r="AD231" s="298"/>
      <c r="AE231" s="298"/>
      <c r="AF231" s="298"/>
      <c r="AG231" s="298"/>
      <c r="AH231" s="298"/>
      <c r="AI231" s="298"/>
      <c r="AJ231" s="298"/>
      <c r="AK231" s="298"/>
      <c r="AL231" s="298"/>
      <c r="AM231" s="298"/>
      <c r="AN231" s="298"/>
      <c r="AO231" s="322"/>
      <c r="AP231" s="322"/>
    </row>
    <row r="232" spans="1:42" ht="26.25" customHeight="1" x14ac:dyDescent="0.2">
      <c r="A232" s="54"/>
      <c r="B232" s="60" t="s">
        <v>746</v>
      </c>
      <c r="C232" s="55" t="s">
        <v>3697</v>
      </c>
      <c r="D232" s="56">
        <v>20170019</v>
      </c>
      <c r="E232" s="55" t="e">
        <f t="shared" si="16"/>
        <v>#REF!</v>
      </c>
      <c r="F232" s="21">
        <f>VLOOKUP(D232,'Captacao ANO A ANO'!A:E,5,FALSE)</f>
        <v>77715.64</v>
      </c>
      <c r="G232" s="22">
        <f t="shared" si="17"/>
        <v>0</v>
      </c>
      <c r="H232" s="23">
        <f>VLOOKUP(D232,'Captacao ANO A ANO'!A:P,7,FALSE)</f>
        <v>2017</v>
      </c>
      <c r="I232" s="23">
        <v>42787</v>
      </c>
      <c r="J232" s="57" t="s">
        <v>3698</v>
      </c>
      <c r="K232" s="57" t="s">
        <v>3699</v>
      </c>
      <c r="L232" s="26" t="s">
        <v>3274</v>
      </c>
      <c r="M232" s="58" t="s">
        <v>3700</v>
      </c>
      <c r="N232" s="58" t="s">
        <v>747</v>
      </c>
      <c r="O232" s="72">
        <v>222044.67</v>
      </c>
      <c r="P232" s="73">
        <v>77715.64</v>
      </c>
      <c r="Q232" s="74">
        <f t="shared" si="29"/>
        <v>77715.64</v>
      </c>
      <c r="R232" s="75">
        <f t="shared" si="30"/>
        <v>144329.03000000003</v>
      </c>
      <c r="S232" s="58" t="s">
        <v>3173</v>
      </c>
      <c r="T232" s="298"/>
      <c r="U232" s="298"/>
      <c r="V232" s="298"/>
      <c r="W232" s="298"/>
      <c r="X232" s="298"/>
      <c r="Y232" s="298"/>
      <c r="Z232" s="298"/>
      <c r="AA232" s="298"/>
      <c r="AB232" s="298"/>
      <c r="AC232" s="298"/>
      <c r="AD232" s="298"/>
      <c r="AE232" s="298"/>
      <c r="AF232" s="298"/>
      <c r="AG232" s="298"/>
      <c r="AH232" s="298"/>
      <c r="AI232" s="298"/>
      <c r="AJ232" s="298"/>
      <c r="AK232" s="298"/>
      <c r="AL232" s="298"/>
      <c r="AM232" s="298"/>
      <c r="AN232" s="298"/>
      <c r="AO232" s="322"/>
      <c r="AP232" s="322"/>
    </row>
    <row r="233" spans="1:42" ht="26.25" customHeight="1" x14ac:dyDescent="0.2">
      <c r="A233" s="54"/>
      <c r="B233" s="60" t="s">
        <v>884</v>
      </c>
      <c r="C233" s="55" t="s">
        <v>3701</v>
      </c>
      <c r="D233" s="56">
        <v>20170148</v>
      </c>
      <c r="E233" s="55" t="e">
        <f t="shared" si="16"/>
        <v>#REF!</v>
      </c>
      <c r="F233" s="21">
        <f>VLOOKUP(D233,'Captacao ANO A ANO'!A:E,5,FALSE)</f>
        <v>23077.46</v>
      </c>
      <c r="G233" s="22">
        <f t="shared" si="17"/>
        <v>0</v>
      </c>
      <c r="H233" s="23">
        <f>VLOOKUP(D233,'Captacao ANO A ANO'!A:P,7,FALSE)</f>
        <v>2017</v>
      </c>
      <c r="I233" s="23">
        <v>42888</v>
      </c>
      <c r="J233" s="57" t="s">
        <v>13</v>
      </c>
      <c r="K233" s="57" t="s">
        <v>3481</v>
      </c>
      <c r="L233" s="26" t="s">
        <v>3478</v>
      </c>
      <c r="M233" s="58" t="s">
        <v>23</v>
      </c>
      <c r="N233" s="58" t="s">
        <v>3702</v>
      </c>
      <c r="O233" s="82">
        <v>229077.46</v>
      </c>
      <c r="P233" s="73">
        <v>23077.46</v>
      </c>
      <c r="Q233" s="29">
        <f>P233+P234</f>
        <v>229077.46</v>
      </c>
      <c r="R233" s="53">
        <f t="shared" si="30"/>
        <v>0</v>
      </c>
      <c r="S233" s="31" t="s">
        <v>3173</v>
      </c>
      <c r="T233" s="298"/>
      <c r="U233" s="298"/>
      <c r="V233" s="298"/>
      <c r="W233" s="298"/>
      <c r="X233" s="298"/>
      <c r="Y233" s="298"/>
      <c r="Z233" s="298"/>
      <c r="AA233" s="298"/>
      <c r="AB233" s="298"/>
      <c r="AC233" s="298"/>
      <c r="AD233" s="298"/>
      <c r="AE233" s="298"/>
      <c r="AF233" s="298"/>
      <c r="AG233" s="298"/>
      <c r="AH233" s="298"/>
      <c r="AI233" s="298"/>
      <c r="AJ233" s="298"/>
      <c r="AK233" s="298"/>
      <c r="AL233" s="298"/>
      <c r="AM233" s="298"/>
      <c r="AN233" s="298"/>
      <c r="AO233" s="322"/>
      <c r="AP233" s="322"/>
    </row>
    <row r="234" spans="1:42" ht="26.25" customHeight="1" x14ac:dyDescent="0.2">
      <c r="A234" s="54"/>
      <c r="B234" s="60" t="s">
        <v>884</v>
      </c>
      <c r="C234" s="55" t="s">
        <v>3703</v>
      </c>
      <c r="D234" s="56">
        <v>20170149</v>
      </c>
      <c r="E234" s="55" t="e">
        <f t="shared" si="16"/>
        <v>#REF!</v>
      </c>
      <c r="F234" s="21">
        <f>VLOOKUP(D234,'Captacao ANO A ANO'!A:E,5,FALSE)</f>
        <v>206000</v>
      </c>
      <c r="G234" s="22">
        <f t="shared" si="17"/>
        <v>0</v>
      </c>
      <c r="H234" s="23">
        <f>VLOOKUP(D234,'Captacao ANO A ANO'!A:P,7,FALSE)</f>
        <v>2017</v>
      </c>
      <c r="I234" s="23">
        <v>42888</v>
      </c>
      <c r="J234" s="57" t="s">
        <v>13</v>
      </c>
      <c r="K234" s="57" t="s">
        <v>3477</v>
      </c>
      <c r="L234" s="26" t="s">
        <v>3478</v>
      </c>
      <c r="M234" s="58" t="s">
        <v>23</v>
      </c>
      <c r="N234" s="58" t="s">
        <v>3702</v>
      </c>
      <c r="O234" s="353"/>
      <c r="P234" s="73">
        <v>206000</v>
      </c>
      <c r="Q234" s="335"/>
      <c r="R234" s="336"/>
      <c r="S234" s="31" t="s">
        <v>3173</v>
      </c>
      <c r="T234" s="298"/>
      <c r="U234" s="298"/>
      <c r="V234" s="298"/>
      <c r="W234" s="298"/>
      <c r="X234" s="298"/>
      <c r="Y234" s="298"/>
      <c r="Z234" s="298"/>
      <c r="AA234" s="298"/>
      <c r="AB234" s="298"/>
      <c r="AC234" s="298"/>
      <c r="AD234" s="298"/>
      <c r="AE234" s="298"/>
      <c r="AF234" s="298"/>
      <c r="AG234" s="298"/>
      <c r="AH234" s="298"/>
      <c r="AI234" s="298"/>
      <c r="AJ234" s="298"/>
      <c r="AK234" s="298"/>
      <c r="AL234" s="298"/>
      <c r="AM234" s="298"/>
      <c r="AN234" s="298"/>
      <c r="AO234" s="322"/>
      <c r="AP234" s="322"/>
    </row>
    <row r="235" spans="1:42" ht="26.25" customHeight="1" x14ac:dyDescent="0.2">
      <c r="A235" s="31"/>
      <c r="B235" s="60" t="s">
        <v>989</v>
      </c>
      <c r="C235" s="55" t="s">
        <v>3704</v>
      </c>
      <c r="D235" s="56">
        <v>20170151</v>
      </c>
      <c r="E235" s="55" t="e">
        <f t="shared" si="16"/>
        <v>#REF!</v>
      </c>
      <c r="F235" s="21">
        <f>VLOOKUP(D235,'Captacao ANO A ANO'!A:E,5,FALSE)</f>
        <v>70000</v>
      </c>
      <c r="G235" s="22">
        <f t="shared" si="17"/>
        <v>0</v>
      </c>
      <c r="H235" s="23">
        <f>VLOOKUP(D235,'Captacao ANO A ANO'!A:P,7,FALSE)</f>
        <v>2017</v>
      </c>
      <c r="I235" s="23">
        <v>42930</v>
      </c>
      <c r="J235" s="57" t="s">
        <v>3705</v>
      </c>
      <c r="K235" s="57" t="s">
        <v>3706</v>
      </c>
      <c r="L235" s="26" t="s">
        <v>3185</v>
      </c>
      <c r="M235" s="58" t="s">
        <v>3707</v>
      </c>
      <c r="N235" s="58" t="s">
        <v>3708</v>
      </c>
      <c r="O235" s="353">
        <v>180197.08</v>
      </c>
      <c r="P235" s="73">
        <v>70000</v>
      </c>
      <c r="Q235" s="335">
        <f t="shared" ref="Q235:Q236" si="31">P235</f>
        <v>70000</v>
      </c>
      <c r="R235" s="155">
        <f t="shared" ref="R235:R237" si="32">O235-Q235</f>
        <v>110197.07999999999</v>
      </c>
      <c r="S235" s="31" t="s">
        <v>3173</v>
      </c>
      <c r="T235" s="298"/>
      <c r="U235" s="298"/>
      <c r="V235" s="298"/>
      <c r="W235" s="298"/>
      <c r="X235" s="298"/>
      <c r="Y235" s="298"/>
      <c r="Z235" s="298"/>
      <c r="AA235" s="298"/>
      <c r="AB235" s="298"/>
      <c r="AC235" s="298"/>
      <c r="AD235" s="298"/>
      <c r="AE235" s="298"/>
      <c r="AF235" s="298"/>
      <c r="AG235" s="298"/>
      <c r="AH235" s="298"/>
      <c r="AI235" s="298"/>
      <c r="AJ235" s="298"/>
      <c r="AK235" s="298"/>
      <c r="AL235" s="298"/>
      <c r="AM235" s="298"/>
      <c r="AN235" s="298"/>
      <c r="AO235" s="322"/>
      <c r="AP235" s="322"/>
    </row>
    <row r="236" spans="1:42" ht="26.25" customHeight="1" x14ac:dyDescent="0.2">
      <c r="A236" s="31"/>
      <c r="B236" s="31" t="s">
        <v>881</v>
      </c>
      <c r="C236" s="55" t="s">
        <v>3709</v>
      </c>
      <c r="D236" s="56">
        <v>20170142</v>
      </c>
      <c r="E236" s="55" t="e">
        <f t="shared" si="16"/>
        <v>#REF!</v>
      </c>
      <c r="F236" s="21">
        <f>VLOOKUP(D236,'Captacao ANO A ANO'!A:E,5,FALSE)</f>
        <v>36000</v>
      </c>
      <c r="G236" s="22">
        <f t="shared" si="17"/>
        <v>0</v>
      </c>
      <c r="H236" s="23">
        <f>VLOOKUP(D236,'Captacao ANO A ANO'!A:P,7,FALSE)</f>
        <v>2017</v>
      </c>
      <c r="I236" s="156">
        <v>42884</v>
      </c>
      <c r="J236" s="57" t="s">
        <v>3710</v>
      </c>
      <c r="K236" s="57" t="s">
        <v>3711</v>
      </c>
      <c r="L236" s="26" t="s">
        <v>3171</v>
      </c>
      <c r="M236" s="31" t="s">
        <v>3172</v>
      </c>
      <c r="N236" s="31" t="s">
        <v>882</v>
      </c>
      <c r="O236" s="157">
        <v>95176.11</v>
      </c>
      <c r="P236" s="158">
        <v>36000</v>
      </c>
      <c r="Q236" s="159">
        <f t="shared" si="31"/>
        <v>36000</v>
      </c>
      <c r="R236" s="155">
        <f t="shared" si="32"/>
        <v>59176.11</v>
      </c>
      <c r="S236" s="31" t="s">
        <v>3173</v>
      </c>
      <c r="T236" s="375"/>
      <c r="U236" s="375"/>
      <c r="V236" s="375"/>
      <c r="W236" s="375"/>
      <c r="X236" s="375"/>
      <c r="Y236" s="375"/>
      <c r="Z236" s="375"/>
      <c r="AA236" s="375"/>
      <c r="AB236" s="375"/>
      <c r="AC236" s="375"/>
      <c r="AD236" s="375"/>
      <c r="AE236" s="375"/>
      <c r="AF236" s="375"/>
      <c r="AG236" s="375"/>
      <c r="AH236" s="375"/>
      <c r="AI236" s="298"/>
      <c r="AJ236" s="298"/>
      <c r="AK236" s="298"/>
      <c r="AL236" s="298"/>
      <c r="AM236" s="298"/>
      <c r="AN236" s="298"/>
      <c r="AO236" s="322"/>
      <c r="AP236" s="322"/>
    </row>
    <row r="237" spans="1:42" ht="26.25" customHeight="1" x14ac:dyDescent="0.2">
      <c r="A237" s="31"/>
      <c r="B237" s="160" t="s">
        <v>1046</v>
      </c>
      <c r="C237" s="143" t="s">
        <v>3712</v>
      </c>
      <c r="D237" s="144">
        <v>20170203</v>
      </c>
      <c r="E237" s="143" t="e">
        <f t="shared" si="16"/>
        <v>#REF!</v>
      </c>
      <c r="F237" s="21" t="e">
        <f>VLOOKUP(D237,'Captacao ANO A ANO'!A:E,5,FALSE)</f>
        <v>#N/A</v>
      </c>
      <c r="G237" s="22" t="e">
        <f t="shared" si="17"/>
        <v>#N/A</v>
      </c>
      <c r="H237" s="23" t="e">
        <f>VLOOKUP(D237,'Captacao ANO A ANO'!A:P,7,FALSE)</f>
        <v>#N/A</v>
      </c>
      <c r="I237" s="161">
        <v>42914</v>
      </c>
      <c r="J237" s="146" t="s">
        <v>1456</v>
      </c>
      <c r="K237" s="146" t="s">
        <v>3528</v>
      </c>
      <c r="L237" s="147" t="s">
        <v>3478</v>
      </c>
      <c r="M237" s="160" t="s">
        <v>3713</v>
      </c>
      <c r="N237" s="160" t="s">
        <v>3714</v>
      </c>
      <c r="O237" s="162">
        <v>235866.85</v>
      </c>
      <c r="P237" s="163">
        <v>0</v>
      </c>
      <c r="Q237" s="164">
        <f>P237+P238</f>
        <v>100000</v>
      </c>
      <c r="R237" s="165">
        <f t="shared" si="32"/>
        <v>135866.85</v>
      </c>
      <c r="S237" s="160" t="s">
        <v>3173</v>
      </c>
      <c r="T237" s="492" t="s">
        <v>3715</v>
      </c>
      <c r="U237" s="482"/>
      <c r="V237" s="482"/>
      <c r="W237" s="482"/>
      <c r="X237" s="482"/>
      <c r="Y237" s="482"/>
      <c r="Z237" s="482"/>
      <c r="AA237" s="482"/>
      <c r="AB237" s="482"/>
      <c r="AC237" s="482"/>
      <c r="AD237" s="482"/>
      <c r="AE237" s="482"/>
      <c r="AF237" s="482"/>
      <c r="AG237" s="482"/>
      <c r="AH237" s="482"/>
      <c r="AI237" s="298"/>
      <c r="AJ237" s="298"/>
      <c r="AK237" s="298"/>
      <c r="AL237" s="298"/>
      <c r="AM237" s="298"/>
      <c r="AN237" s="298"/>
      <c r="AO237" s="322"/>
      <c r="AP237" s="322"/>
    </row>
    <row r="238" spans="1:42" ht="26.25" customHeight="1" x14ac:dyDescent="0.2">
      <c r="A238" s="31"/>
      <c r="B238" s="31" t="s">
        <v>1046</v>
      </c>
      <c r="C238" s="55" t="s">
        <v>3716</v>
      </c>
      <c r="D238" s="56">
        <v>20170240</v>
      </c>
      <c r="E238" s="55" t="e">
        <f t="shared" si="16"/>
        <v>#REF!</v>
      </c>
      <c r="F238" s="21">
        <f>VLOOKUP(D238,'Captacao ANO A ANO'!A:E,5,FALSE)</f>
        <v>100000</v>
      </c>
      <c r="G238" s="22">
        <f t="shared" si="17"/>
        <v>0</v>
      </c>
      <c r="H238" s="23">
        <f>VLOOKUP(D238,'Captacao ANO A ANO'!A:P,7,FALSE)</f>
        <v>2017</v>
      </c>
      <c r="I238" s="156">
        <v>42998</v>
      </c>
      <c r="J238" s="57" t="s">
        <v>1456</v>
      </c>
      <c r="K238" s="57" t="s">
        <v>3503</v>
      </c>
      <c r="L238" s="26" t="s">
        <v>3478</v>
      </c>
      <c r="M238" s="31" t="s">
        <v>3713</v>
      </c>
      <c r="N238" s="31" t="s">
        <v>3714</v>
      </c>
      <c r="O238" s="376"/>
      <c r="P238" s="158">
        <v>100000</v>
      </c>
      <c r="Q238" s="377"/>
      <c r="R238" s="378"/>
      <c r="S238" s="31" t="s">
        <v>3173</v>
      </c>
      <c r="T238" s="298"/>
      <c r="U238" s="298"/>
      <c r="V238" s="298"/>
      <c r="W238" s="298"/>
      <c r="X238" s="298"/>
      <c r="Y238" s="298"/>
      <c r="Z238" s="298"/>
      <c r="AA238" s="298"/>
      <c r="AB238" s="298"/>
      <c r="AC238" s="298"/>
      <c r="AD238" s="298"/>
      <c r="AE238" s="298"/>
      <c r="AF238" s="298"/>
      <c r="AG238" s="298"/>
      <c r="AH238" s="298"/>
      <c r="AI238" s="298"/>
      <c r="AJ238" s="298"/>
      <c r="AK238" s="298"/>
      <c r="AL238" s="298"/>
      <c r="AM238" s="298"/>
      <c r="AN238" s="298"/>
      <c r="AO238" s="322"/>
      <c r="AP238" s="322"/>
    </row>
    <row r="239" spans="1:42" ht="26.25" customHeight="1" x14ac:dyDescent="0.2">
      <c r="A239" s="31"/>
      <c r="B239" s="31" t="s">
        <v>1017</v>
      </c>
      <c r="C239" s="55" t="s">
        <v>3717</v>
      </c>
      <c r="D239" s="56">
        <v>20170216</v>
      </c>
      <c r="E239" s="55" t="e">
        <f t="shared" si="16"/>
        <v>#REF!</v>
      </c>
      <c r="F239" s="21">
        <f>VLOOKUP(D239,'Captacao ANO A ANO'!A:E,5,FALSE)</f>
        <v>7714</v>
      </c>
      <c r="G239" s="22">
        <f t="shared" si="17"/>
        <v>0</v>
      </c>
      <c r="H239" s="23">
        <f>VLOOKUP(D239,'Captacao ANO A ANO'!A:P,7,FALSE)</f>
        <v>2017</v>
      </c>
      <c r="I239" s="156">
        <v>42965</v>
      </c>
      <c r="J239" s="57" t="s">
        <v>3718</v>
      </c>
      <c r="K239" s="57" t="s">
        <v>3719</v>
      </c>
      <c r="L239" s="26" t="s">
        <v>3478</v>
      </c>
      <c r="M239" s="31" t="s">
        <v>3720</v>
      </c>
      <c r="N239" s="31" t="s">
        <v>1018</v>
      </c>
      <c r="O239" s="166">
        <v>132206.51999999999</v>
      </c>
      <c r="P239" s="158">
        <v>7714</v>
      </c>
      <c r="Q239" s="134">
        <f>P239+P240+P241</f>
        <v>43874</v>
      </c>
      <c r="R239" s="108">
        <f>O239-Q239</f>
        <v>88332.51999999999</v>
      </c>
      <c r="S239" s="31" t="s">
        <v>3173</v>
      </c>
      <c r="T239" s="298"/>
      <c r="U239" s="298"/>
      <c r="V239" s="298"/>
      <c r="W239" s="298"/>
      <c r="X239" s="298"/>
      <c r="Y239" s="298"/>
      <c r="Z239" s="298"/>
      <c r="AA239" s="298"/>
      <c r="AB239" s="298"/>
      <c r="AC239" s="298"/>
      <c r="AD239" s="298"/>
      <c r="AE239" s="298"/>
      <c r="AF239" s="298"/>
      <c r="AG239" s="298"/>
      <c r="AH239" s="298"/>
      <c r="AI239" s="298"/>
      <c r="AJ239" s="298"/>
      <c r="AK239" s="298"/>
      <c r="AL239" s="298"/>
      <c r="AM239" s="298"/>
      <c r="AN239" s="298"/>
      <c r="AO239" s="322"/>
      <c r="AP239" s="322"/>
    </row>
    <row r="240" spans="1:42" ht="26.25" customHeight="1" x14ac:dyDescent="0.2">
      <c r="A240" s="31"/>
      <c r="B240" s="31" t="s">
        <v>1017</v>
      </c>
      <c r="C240" s="55" t="s">
        <v>3721</v>
      </c>
      <c r="D240" s="56">
        <v>20170217</v>
      </c>
      <c r="E240" s="55" t="e">
        <f t="shared" si="16"/>
        <v>#REF!</v>
      </c>
      <c r="F240" s="21">
        <f>VLOOKUP(D240,'Captacao ANO A ANO'!A:E,5,FALSE)</f>
        <v>7599</v>
      </c>
      <c r="G240" s="22">
        <f t="shared" si="17"/>
        <v>0</v>
      </c>
      <c r="H240" s="23">
        <f>VLOOKUP(D240,'Captacao ANO A ANO'!A:P,7,FALSE)</f>
        <v>2017</v>
      </c>
      <c r="I240" s="156">
        <v>42965</v>
      </c>
      <c r="J240" s="57" t="s">
        <v>3718</v>
      </c>
      <c r="K240" s="57" t="s">
        <v>3722</v>
      </c>
      <c r="L240" s="26" t="s">
        <v>3478</v>
      </c>
      <c r="M240" s="31" t="s">
        <v>3720</v>
      </c>
      <c r="N240" s="31" t="s">
        <v>1018</v>
      </c>
      <c r="O240" s="379"/>
      <c r="P240" s="158">
        <v>7599</v>
      </c>
      <c r="Q240" s="363"/>
      <c r="R240" s="357"/>
      <c r="S240" s="31" t="s">
        <v>3173</v>
      </c>
      <c r="T240" s="298"/>
      <c r="U240" s="298"/>
      <c r="V240" s="298"/>
      <c r="W240" s="298"/>
      <c r="X240" s="298"/>
      <c r="Y240" s="298"/>
      <c r="Z240" s="298"/>
      <c r="AA240" s="298"/>
      <c r="AB240" s="298"/>
      <c r="AC240" s="298"/>
      <c r="AD240" s="298"/>
      <c r="AE240" s="298"/>
      <c r="AF240" s="298"/>
      <c r="AG240" s="298"/>
      <c r="AH240" s="298"/>
      <c r="AI240" s="298"/>
      <c r="AJ240" s="298"/>
      <c r="AK240" s="298"/>
      <c r="AL240" s="298"/>
      <c r="AM240" s="298"/>
      <c r="AN240" s="298"/>
      <c r="AO240" s="322"/>
      <c r="AP240" s="322"/>
    </row>
    <row r="241" spans="1:42" ht="26.25" customHeight="1" x14ac:dyDescent="0.2">
      <c r="A241" s="31"/>
      <c r="B241" s="31" t="s">
        <v>1017</v>
      </c>
      <c r="C241" s="55" t="s">
        <v>3723</v>
      </c>
      <c r="D241" s="56">
        <v>20170218</v>
      </c>
      <c r="E241" s="55" t="e">
        <f t="shared" si="16"/>
        <v>#REF!</v>
      </c>
      <c r="F241" s="21">
        <f>VLOOKUP(D241,'Captacao ANO A ANO'!A:E,5,FALSE)</f>
        <v>28561</v>
      </c>
      <c r="G241" s="22">
        <f t="shared" si="17"/>
        <v>0</v>
      </c>
      <c r="H241" s="23">
        <f>VLOOKUP(D241,'Captacao ANO A ANO'!A:P,7,FALSE)</f>
        <v>2017</v>
      </c>
      <c r="I241" s="156">
        <v>42965</v>
      </c>
      <c r="J241" s="57" t="s">
        <v>3724</v>
      </c>
      <c r="K241" s="57" t="s">
        <v>3725</v>
      </c>
      <c r="L241" s="26" t="s">
        <v>3478</v>
      </c>
      <c r="M241" s="31" t="s">
        <v>3720</v>
      </c>
      <c r="N241" s="31" t="s">
        <v>1018</v>
      </c>
      <c r="O241" s="380"/>
      <c r="P241" s="158">
        <v>28561</v>
      </c>
      <c r="Q241" s="364"/>
      <c r="R241" s="358"/>
      <c r="S241" s="31" t="s">
        <v>3173</v>
      </c>
      <c r="T241" s="298"/>
      <c r="U241" s="298"/>
      <c r="V241" s="298"/>
      <c r="W241" s="298"/>
      <c r="X241" s="298"/>
      <c r="Y241" s="298"/>
      <c r="Z241" s="298"/>
      <c r="AA241" s="298"/>
      <c r="AB241" s="298"/>
      <c r="AC241" s="298"/>
      <c r="AD241" s="298"/>
      <c r="AE241" s="298"/>
      <c r="AF241" s="298"/>
      <c r="AG241" s="298"/>
      <c r="AH241" s="298"/>
      <c r="AI241" s="298"/>
      <c r="AJ241" s="298"/>
      <c r="AK241" s="298"/>
      <c r="AL241" s="298"/>
      <c r="AM241" s="298"/>
      <c r="AN241" s="298"/>
      <c r="AO241" s="322"/>
      <c r="AP241" s="322"/>
    </row>
    <row r="242" spans="1:42" ht="26.25" customHeight="1" x14ac:dyDescent="0.2">
      <c r="A242" s="31"/>
      <c r="B242" s="31" t="s">
        <v>1011</v>
      </c>
      <c r="C242" s="55" t="s">
        <v>3726</v>
      </c>
      <c r="D242" s="56">
        <v>20170226</v>
      </c>
      <c r="E242" s="55" t="e">
        <f t="shared" si="16"/>
        <v>#REF!</v>
      </c>
      <c r="F242" s="21">
        <f>VLOOKUP(D242,'Captacao ANO A ANO'!A:E,5,FALSE)</f>
        <v>18593.55</v>
      </c>
      <c r="G242" s="22">
        <f t="shared" si="17"/>
        <v>0</v>
      </c>
      <c r="H242" s="23">
        <f>VLOOKUP(D242,'Captacao ANO A ANO'!A:P,7,FALSE)</f>
        <v>2017</v>
      </c>
      <c r="I242" s="156">
        <v>42954</v>
      </c>
      <c r="J242" s="57" t="s">
        <v>424</v>
      </c>
      <c r="K242" s="57" t="s">
        <v>3727</v>
      </c>
      <c r="L242" s="26" t="s">
        <v>3274</v>
      </c>
      <c r="M242" s="31" t="s">
        <v>3728</v>
      </c>
      <c r="N242" s="31" t="s">
        <v>3729</v>
      </c>
      <c r="O242" s="167">
        <v>268404.47999999998</v>
      </c>
      <c r="P242" s="158">
        <v>18593.55</v>
      </c>
      <c r="Q242" s="134">
        <f>P242+P243+P244+P245+P246</f>
        <v>75284.73000000001</v>
      </c>
      <c r="R242" s="108">
        <f>O242-Q242</f>
        <v>193119.74999999997</v>
      </c>
      <c r="S242" s="31" t="s">
        <v>3173</v>
      </c>
      <c r="T242" s="298"/>
      <c r="U242" s="298"/>
      <c r="V242" s="298"/>
      <c r="W242" s="298"/>
      <c r="X242" s="298"/>
      <c r="Y242" s="298"/>
      <c r="Z242" s="298"/>
      <c r="AA242" s="298"/>
      <c r="AB242" s="298"/>
      <c r="AC242" s="298"/>
      <c r="AD242" s="298"/>
      <c r="AE242" s="298"/>
      <c r="AF242" s="298"/>
      <c r="AG242" s="298"/>
      <c r="AH242" s="298"/>
      <c r="AI242" s="298"/>
      <c r="AJ242" s="298"/>
      <c r="AK242" s="298"/>
      <c r="AL242" s="298"/>
      <c r="AM242" s="298"/>
      <c r="AN242" s="298"/>
      <c r="AO242" s="322"/>
      <c r="AP242" s="322"/>
    </row>
    <row r="243" spans="1:42" ht="26.25" customHeight="1" x14ac:dyDescent="0.2">
      <c r="A243" s="31"/>
      <c r="B243" s="31" t="s">
        <v>1011</v>
      </c>
      <c r="C243" s="55" t="s">
        <v>3730</v>
      </c>
      <c r="D243" s="56">
        <v>20170227</v>
      </c>
      <c r="E243" s="55" t="e">
        <f t="shared" si="16"/>
        <v>#REF!</v>
      </c>
      <c r="F243" s="21">
        <f>VLOOKUP(D243,'Captacao ANO A ANO'!A:E,5,FALSE)</f>
        <v>13268.47</v>
      </c>
      <c r="G243" s="22">
        <f t="shared" si="17"/>
        <v>0</v>
      </c>
      <c r="H243" s="23">
        <f>VLOOKUP(D243,'Captacao ANO A ANO'!A:P,7,FALSE)</f>
        <v>2017</v>
      </c>
      <c r="I243" s="156">
        <v>42954</v>
      </c>
      <c r="J243" s="57" t="s">
        <v>1014</v>
      </c>
      <c r="K243" s="57" t="s">
        <v>3731</v>
      </c>
      <c r="L243" s="26" t="s">
        <v>3274</v>
      </c>
      <c r="M243" s="31" t="s">
        <v>3728</v>
      </c>
      <c r="N243" s="31" t="s">
        <v>3729</v>
      </c>
      <c r="O243" s="381"/>
      <c r="P243" s="158">
        <v>13268.47</v>
      </c>
      <c r="Q243" s="363"/>
      <c r="R243" s="357"/>
      <c r="S243" s="31" t="s">
        <v>3173</v>
      </c>
      <c r="T243" s="298"/>
      <c r="U243" s="298"/>
      <c r="V243" s="298"/>
      <c r="W243" s="298"/>
      <c r="X243" s="298"/>
      <c r="Y243" s="298"/>
      <c r="Z243" s="298"/>
      <c r="AA243" s="298"/>
      <c r="AB243" s="298"/>
      <c r="AC243" s="298"/>
      <c r="AD243" s="298"/>
      <c r="AE243" s="298"/>
      <c r="AF243" s="298"/>
      <c r="AG243" s="298"/>
      <c r="AH243" s="298"/>
      <c r="AI243" s="298"/>
      <c r="AJ243" s="298"/>
      <c r="AK243" s="298"/>
      <c r="AL243" s="298"/>
      <c r="AM243" s="298"/>
      <c r="AN243" s="298"/>
      <c r="AO243" s="322"/>
      <c r="AP243" s="322"/>
    </row>
    <row r="244" spans="1:42" ht="26.25" customHeight="1" x14ac:dyDescent="0.2">
      <c r="A244" s="31"/>
      <c r="B244" s="31" t="s">
        <v>1011</v>
      </c>
      <c r="C244" s="55" t="s">
        <v>3732</v>
      </c>
      <c r="D244" s="56">
        <v>20170228</v>
      </c>
      <c r="E244" s="55" t="e">
        <f t="shared" si="16"/>
        <v>#REF!</v>
      </c>
      <c r="F244" s="21">
        <f>VLOOKUP(D244,'Captacao ANO A ANO'!A:E,5,FALSE)</f>
        <v>11519.84</v>
      </c>
      <c r="G244" s="22">
        <f t="shared" si="17"/>
        <v>0</v>
      </c>
      <c r="H244" s="23">
        <f>VLOOKUP(D244,'Captacao ANO A ANO'!A:P,7,FALSE)</f>
        <v>2017</v>
      </c>
      <c r="I244" s="156">
        <v>42954</v>
      </c>
      <c r="J244" s="57" t="s">
        <v>1014</v>
      </c>
      <c r="K244" s="57" t="s">
        <v>3733</v>
      </c>
      <c r="L244" s="26" t="s">
        <v>3274</v>
      </c>
      <c r="M244" s="31" t="s">
        <v>3728</v>
      </c>
      <c r="N244" s="31" t="s">
        <v>3729</v>
      </c>
      <c r="O244" s="381"/>
      <c r="P244" s="158">
        <v>11519.84</v>
      </c>
      <c r="Q244" s="363"/>
      <c r="R244" s="357"/>
      <c r="S244" s="31" t="s">
        <v>3173</v>
      </c>
      <c r="T244" s="298"/>
      <c r="U244" s="298"/>
      <c r="V244" s="298"/>
      <c r="W244" s="298"/>
      <c r="X244" s="298"/>
      <c r="Y244" s="298"/>
      <c r="Z244" s="298"/>
      <c r="AA244" s="298"/>
      <c r="AB244" s="298"/>
      <c r="AC244" s="298"/>
      <c r="AD244" s="298"/>
      <c r="AE244" s="298"/>
      <c r="AF244" s="298"/>
      <c r="AG244" s="298"/>
      <c r="AH244" s="298"/>
      <c r="AI244" s="298"/>
      <c r="AJ244" s="298"/>
      <c r="AK244" s="298"/>
      <c r="AL244" s="298"/>
      <c r="AM244" s="298"/>
      <c r="AN244" s="298"/>
      <c r="AO244" s="322"/>
      <c r="AP244" s="322"/>
    </row>
    <row r="245" spans="1:42" ht="26.25" customHeight="1" x14ac:dyDescent="0.2">
      <c r="A245" s="31"/>
      <c r="B245" s="31" t="s">
        <v>1011</v>
      </c>
      <c r="C245" s="55" t="s">
        <v>3734</v>
      </c>
      <c r="D245" s="56">
        <v>20170229</v>
      </c>
      <c r="E245" s="55" t="e">
        <f t="shared" si="16"/>
        <v>#REF!</v>
      </c>
      <c r="F245" s="21">
        <f>VLOOKUP(D245,'Captacao ANO A ANO'!A:E,5,FALSE)</f>
        <v>1902.87</v>
      </c>
      <c r="G245" s="22">
        <f t="shared" si="17"/>
        <v>0</v>
      </c>
      <c r="H245" s="23">
        <f>VLOOKUP(D245,'Captacao ANO A ANO'!A:P,7,FALSE)</f>
        <v>2017</v>
      </c>
      <c r="I245" s="156">
        <v>42965</v>
      </c>
      <c r="J245" s="57" t="s">
        <v>1014</v>
      </c>
      <c r="K245" s="57" t="s">
        <v>3735</v>
      </c>
      <c r="L245" s="26" t="s">
        <v>3306</v>
      </c>
      <c r="M245" s="31" t="s">
        <v>3728</v>
      </c>
      <c r="N245" s="31" t="s">
        <v>3729</v>
      </c>
      <c r="O245" s="381"/>
      <c r="P245" s="158">
        <v>1902.87</v>
      </c>
      <c r="Q245" s="363"/>
      <c r="R245" s="357"/>
      <c r="S245" s="31" t="s">
        <v>3173</v>
      </c>
      <c r="T245" s="298"/>
      <c r="U245" s="298"/>
      <c r="V245" s="298"/>
      <c r="W245" s="298"/>
      <c r="X245" s="298"/>
      <c r="Y245" s="298"/>
      <c r="Z245" s="298"/>
      <c r="AA245" s="298"/>
      <c r="AB245" s="298"/>
      <c r="AC245" s="298"/>
      <c r="AD245" s="298"/>
      <c r="AE245" s="298"/>
      <c r="AF245" s="298"/>
      <c r="AG245" s="298"/>
      <c r="AH245" s="298"/>
      <c r="AI245" s="298"/>
      <c r="AJ245" s="298"/>
      <c r="AK245" s="298"/>
      <c r="AL245" s="298"/>
      <c r="AM245" s="298"/>
      <c r="AN245" s="298"/>
      <c r="AO245" s="322"/>
      <c r="AP245" s="322"/>
    </row>
    <row r="246" spans="1:42" ht="26.25" customHeight="1" x14ac:dyDescent="0.2">
      <c r="A246" s="31"/>
      <c r="B246" s="31" t="s">
        <v>1011</v>
      </c>
      <c r="C246" s="55" t="s">
        <v>3736</v>
      </c>
      <c r="D246" s="56">
        <v>20170236</v>
      </c>
      <c r="E246" s="55" t="e">
        <f t="shared" si="16"/>
        <v>#REF!</v>
      </c>
      <c r="F246" s="21">
        <f>VLOOKUP(D246,'Captacao ANO A ANO'!A:E,5,FALSE)</f>
        <v>30000</v>
      </c>
      <c r="G246" s="22">
        <f t="shared" si="17"/>
        <v>0</v>
      </c>
      <c r="H246" s="23">
        <f>VLOOKUP(D246,'Captacao ANO A ANO'!A:P,7,FALSE)</f>
        <v>2017</v>
      </c>
      <c r="I246" s="156">
        <v>43000</v>
      </c>
      <c r="J246" s="57" t="s">
        <v>3737</v>
      </c>
      <c r="K246" s="57" t="s">
        <v>3738</v>
      </c>
      <c r="L246" s="26" t="s">
        <v>3274</v>
      </c>
      <c r="M246" s="31" t="s">
        <v>3728</v>
      </c>
      <c r="N246" s="31" t="s">
        <v>3729</v>
      </c>
      <c r="O246" s="382"/>
      <c r="P246" s="158">
        <v>30000</v>
      </c>
      <c r="Q246" s="364"/>
      <c r="R246" s="358"/>
      <c r="S246" s="31" t="s">
        <v>3173</v>
      </c>
      <c r="T246" s="298"/>
      <c r="U246" s="298"/>
      <c r="V246" s="298"/>
      <c r="W246" s="298"/>
      <c r="X246" s="298"/>
      <c r="Y246" s="298"/>
      <c r="Z246" s="298"/>
      <c r="AA246" s="298"/>
      <c r="AB246" s="298"/>
      <c r="AC246" s="298"/>
      <c r="AD246" s="298"/>
      <c r="AE246" s="298"/>
      <c r="AF246" s="298"/>
      <c r="AG246" s="298"/>
      <c r="AH246" s="298"/>
      <c r="AI246" s="298"/>
      <c r="AJ246" s="298"/>
      <c r="AK246" s="298"/>
      <c r="AL246" s="298"/>
      <c r="AM246" s="298"/>
      <c r="AN246" s="298"/>
      <c r="AO246" s="322"/>
      <c r="AP246" s="322"/>
    </row>
    <row r="247" spans="1:42" ht="26.25" customHeight="1" x14ac:dyDescent="0.2">
      <c r="A247" s="31"/>
      <c r="B247" s="31" t="s">
        <v>886</v>
      </c>
      <c r="C247" s="168" t="s">
        <v>3739</v>
      </c>
      <c r="D247" s="56">
        <v>20170145</v>
      </c>
      <c r="E247" s="55" t="e">
        <f t="shared" si="16"/>
        <v>#REF!</v>
      </c>
      <c r="F247" s="21">
        <f>VLOOKUP(D247,'Captacao ANO A ANO'!A:E,5,FALSE)</f>
        <v>12200</v>
      </c>
      <c r="G247" s="22">
        <f t="shared" si="17"/>
        <v>0</v>
      </c>
      <c r="H247" s="23">
        <f>VLOOKUP(D247,'Captacao ANO A ANO'!A:P,7,FALSE)</f>
        <v>2017</v>
      </c>
      <c r="I247" s="156">
        <v>42888</v>
      </c>
      <c r="J247" s="57" t="s">
        <v>13</v>
      </c>
      <c r="K247" s="57" t="s">
        <v>3633</v>
      </c>
      <c r="L247" s="26" t="s">
        <v>3478</v>
      </c>
      <c r="M247" s="31" t="s">
        <v>3700</v>
      </c>
      <c r="N247" s="58" t="s">
        <v>887</v>
      </c>
      <c r="O247" s="166">
        <v>253857.24</v>
      </c>
      <c r="P247" s="158">
        <v>12200</v>
      </c>
      <c r="Q247" s="134">
        <f>P247+P248+P249</f>
        <v>253857.24</v>
      </c>
      <c r="R247" s="108">
        <f>O247-Q247</f>
        <v>0</v>
      </c>
      <c r="S247" s="31" t="s">
        <v>3173</v>
      </c>
      <c r="T247" s="298"/>
      <c r="U247" s="298"/>
      <c r="V247" s="298"/>
      <c r="W247" s="298"/>
      <c r="X247" s="298"/>
      <c r="Y247" s="298"/>
      <c r="Z247" s="298"/>
      <c r="AA247" s="298"/>
      <c r="AB247" s="298"/>
      <c r="AC247" s="298"/>
      <c r="AD247" s="298"/>
      <c r="AE247" s="298"/>
      <c r="AF247" s="298"/>
      <c r="AG247" s="298"/>
      <c r="AH247" s="298"/>
      <c r="AI247" s="298"/>
      <c r="AJ247" s="298"/>
      <c r="AK247" s="298"/>
      <c r="AL247" s="298"/>
      <c r="AM247" s="298"/>
      <c r="AN247" s="298"/>
      <c r="AO247" s="322"/>
      <c r="AP247" s="322"/>
    </row>
    <row r="248" spans="1:42" ht="26.25" customHeight="1" x14ac:dyDescent="0.2">
      <c r="A248" s="31"/>
      <c r="B248" s="31" t="s">
        <v>886</v>
      </c>
      <c r="C248" s="168" t="s">
        <v>3740</v>
      </c>
      <c r="D248" s="56">
        <v>20170146</v>
      </c>
      <c r="E248" s="55" t="e">
        <f t="shared" si="16"/>
        <v>#REF!</v>
      </c>
      <c r="F248" s="21">
        <f>VLOOKUP(D248,'Captacao ANO A ANO'!A:E,5,FALSE)</f>
        <v>100000</v>
      </c>
      <c r="G248" s="22">
        <f t="shared" si="17"/>
        <v>0</v>
      </c>
      <c r="H248" s="23">
        <f>VLOOKUP(D248,'Captacao ANO A ANO'!A:P,7,FALSE)</f>
        <v>2017</v>
      </c>
      <c r="I248" s="156">
        <v>42888</v>
      </c>
      <c r="J248" s="57" t="s">
        <v>13</v>
      </c>
      <c r="K248" s="57" t="s">
        <v>3481</v>
      </c>
      <c r="L248" s="26" t="s">
        <v>3478</v>
      </c>
      <c r="M248" s="31" t="s">
        <v>3700</v>
      </c>
      <c r="N248" s="58" t="s">
        <v>887</v>
      </c>
      <c r="O248" s="379"/>
      <c r="P248" s="158">
        <v>100000</v>
      </c>
      <c r="Q248" s="363"/>
      <c r="R248" s="357"/>
      <c r="S248" s="31" t="s">
        <v>3173</v>
      </c>
      <c r="T248" s="298"/>
      <c r="U248" s="298"/>
      <c r="V248" s="298"/>
      <c r="W248" s="298"/>
      <c r="X248" s="298"/>
      <c r="Y248" s="298"/>
      <c r="Z248" s="298"/>
      <c r="AA248" s="298"/>
      <c r="AB248" s="298"/>
      <c r="AC248" s="298"/>
      <c r="AD248" s="298"/>
      <c r="AE248" s="298"/>
      <c r="AF248" s="298"/>
      <c r="AG248" s="298"/>
      <c r="AH248" s="298"/>
      <c r="AI248" s="298"/>
      <c r="AJ248" s="298"/>
      <c r="AK248" s="298"/>
      <c r="AL248" s="298"/>
      <c r="AM248" s="298"/>
      <c r="AN248" s="298"/>
      <c r="AO248" s="322"/>
      <c r="AP248" s="322"/>
    </row>
    <row r="249" spans="1:42" ht="26.25" customHeight="1" x14ac:dyDescent="0.2">
      <c r="A249" s="383"/>
      <c r="B249" s="31" t="s">
        <v>886</v>
      </c>
      <c r="C249" s="168" t="s">
        <v>3741</v>
      </c>
      <c r="D249" s="56">
        <v>20170147</v>
      </c>
      <c r="E249" s="55" t="e">
        <f t="shared" si="16"/>
        <v>#REF!</v>
      </c>
      <c r="F249" s="21">
        <f>VLOOKUP(D249,'Captacao ANO A ANO'!A:E,5,FALSE)</f>
        <v>141657.24</v>
      </c>
      <c r="G249" s="22">
        <f t="shared" si="17"/>
        <v>0</v>
      </c>
      <c r="H249" s="23">
        <f>VLOOKUP(D249,'Captacao ANO A ANO'!A:P,7,FALSE)</f>
        <v>2017</v>
      </c>
      <c r="I249" s="156">
        <v>42888</v>
      </c>
      <c r="J249" s="57" t="s">
        <v>13</v>
      </c>
      <c r="K249" s="57" t="s">
        <v>3477</v>
      </c>
      <c r="L249" s="26" t="s">
        <v>3478</v>
      </c>
      <c r="M249" s="31" t="s">
        <v>3700</v>
      </c>
      <c r="N249" s="58" t="s">
        <v>887</v>
      </c>
      <c r="O249" s="380"/>
      <c r="P249" s="158">
        <v>141657.24</v>
      </c>
      <c r="Q249" s="364"/>
      <c r="R249" s="358"/>
      <c r="S249" s="31" t="s">
        <v>3173</v>
      </c>
      <c r="T249" s="485"/>
      <c r="U249" s="482"/>
      <c r="V249" s="482"/>
      <c r="W249" s="482"/>
      <c r="X249" s="482"/>
      <c r="Y249" s="482"/>
      <c r="Z249" s="482"/>
      <c r="AA249" s="482"/>
      <c r="AB249" s="482"/>
      <c r="AC249" s="482"/>
      <c r="AD249" s="482"/>
      <c r="AE249" s="482"/>
      <c r="AF249" s="482"/>
      <c r="AG249" s="482"/>
      <c r="AH249" s="482"/>
      <c r="AI249" s="482"/>
      <c r="AJ249" s="482"/>
      <c r="AK249" s="482"/>
      <c r="AL249" s="482"/>
      <c r="AM249" s="482"/>
      <c r="AN249" s="482"/>
      <c r="AO249" s="482"/>
      <c r="AP249" s="482"/>
    </row>
    <row r="250" spans="1:42" ht="26.25" customHeight="1" x14ac:dyDescent="0.2">
      <c r="A250" s="383"/>
      <c r="B250" s="31" t="s">
        <v>1059</v>
      </c>
      <c r="C250" s="168" t="s">
        <v>3742</v>
      </c>
      <c r="D250" s="56">
        <v>20170255</v>
      </c>
      <c r="E250" s="55" t="e">
        <f t="shared" si="16"/>
        <v>#REF!</v>
      </c>
      <c r="F250" s="21">
        <f>VLOOKUP(D250,'Captacao ANO A ANO'!A:E,5,FALSE)</f>
        <v>150000</v>
      </c>
      <c r="G250" s="22">
        <f t="shared" si="17"/>
        <v>0</v>
      </c>
      <c r="H250" s="23">
        <f>VLOOKUP(D250,'Captacao ANO A ANO'!A:P,7,FALSE)</f>
        <v>2017</v>
      </c>
      <c r="I250" s="156">
        <v>43063</v>
      </c>
      <c r="J250" s="25" t="s">
        <v>3272</v>
      </c>
      <c r="K250" s="57" t="s">
        <v>3273</v>
      </c>
      <c r="L250" s="26" t="s">
        <v>3274</v>
      </c>
      <c r="M250" s="31" t="s">
        <v>17</v>
      </c>
      <c r="N250" s="58" t="s">
        <v>3743</v>
      </c>
      <c r="O250" s="167">
        <v>299702.78999999998</v>
      </c>
      <c r="P250" s="158">
        <v>150000</v>
      </c>
      <c r="Q250" s="134">
        <f>P250+P251+P252</f>
        <v>220000</v>
      </c>
      <c r="R250" s="108">
        <f>O250-Q250</f>
        <v>79702.789999999979</v>
      </c>
      <c r="S250" s="31" t="s">
        <v>3173</v>
      </c>
      <c r="T250" s="293" t="s">
        <v>3276</v>
      </c>
      <c r="U250" s="294"/>
      <c r="V250" s="294"/>
      <c r="W250" s="294"/>
      <c r="X250" s="294"/>
      <c r="Y250" s="294"/>
      <c r="Z250" s="294"/>
      <c r="AA250" s="294"/>
      <c r="AB250" s="294"/>
      <c r="AC250" s="294"/>
      <c r="AD250" s="294"/>
      <c r="AE250" s="294"/>
      <c r="AF250" s="294"/>
      <c r="AG250" s="294"/>
      <c r="AH250" s="294"/>
      <c r="AI250" s="294"/>
      <c r="AJ250" s="294"/>
      <c r="AK250" s="294"/>
      <c r="AL250" s="294"/>
      <c r="AM250" s="294"/>
      <c r="AN250" s="294"/>
      <c r="AO250" s="322"/>
      <c r="AP250" s="322"/>
    </row>
    <row r="251" spans="1:42" ht="26.25" customHeight="1" x14ac:dyDescent="0.2">
      <c r="A251" s="383" t="s">
        <v>3744</v>
      </c>
      <c r="B251" s="31" t="s">
        <v>1059</v>
      </c>
      <c r="C251" s="168" t="s">
        <v>3745</v>
      </c>
      <c r="D251" s="56">
        <v>20170271</v>
      </c>
      <c r="E251" s="55" t="e">
        <f t="shared" si="16"/>
        <v>#REF!</v>
      </c>
      <c r="F251" s="21">
        <f>VLOOKUP(D251,'Captacao ANO A ANO'!A:E,5,FALSE)</f>
        <v>40000</v>
      </c>
      <c r="G251" s="22">
        <f t="shared" si="17"/>
        <v>0</v>
      </c>
      <c r="H251" s="23">
        <f>VLOOKUP(D251,'Captacao ANO A ANO'!A:P,7,FALSE)</f>
        <v>2017</v>
      </c>
      <c r="I251" s="156">
        <v>43067</v>
      </c>
      <c r="J251" s="57" t="s">
        <v>297</v>
      </c>
      <c r="K251" s="57" t="s">
        <v>3746</v>
      </c>
      <c r="L251" s="26" t="s">
        <v>3388</v>
      </c>
      <c r="M251" s="31" t="s">
        <v>17</v>
      </c>
      <c r="N251" s="58" t="s">
        <v>3743</v>
      </c>
      <c r="O251" s="381"/>
      <c r="P251" s="158">
        <v>40000</v>
      </c>
      <c r="Q251" s="363"/>
      <c r="R251" s="357"/>
      <c r="S251" s="31" t="s">
        <v>3173</v>
      </c>
      <c r="T251" s="294"/>
      <c r="U251" s="294"/>
      <c r="V251" s="294"/>
      <c r="W251" s="294"/>
      <c r="X251" s="294"/>
      <c r="Y251" s="294"/>
      <c r="Z251" s="294"/>
      <c r="AA251" s="294"/>
      <c r="AB251" s="294"/>
      <c r="AC251" s="294"/>
      <c r="AD251" s="294"/>
      <c r="AE251" s="294"/>
      <c r="AF251" s="294"/>
      <c r="AG251" s="294"/>
      <c r="AH251" s="294"/>
      <c r="AI251" s="294"/>
      <c r="AJ251" s="294"/>
      <c r="AK251" s="294"/>
      <c r="AL251" s="294"/>
      <c r="AM251" s="294"/>
      <c r="AN251" s="294"/>
      <c r="AO251" s="322"/>
      <c r="AP251" s="322"/>
    </row>
    <row r="252" spans="1:42" ht="26.25" customHeight="1" x14ac:dyDescent="0.2">
      <c r="A252" s="383"/>
      <c r="B252" s="31" t="s">
        <v>1059</v>
      </c>
      <c r="C252" s="168" t="s">
        <v>3747</v>
      </c>
      <c r="D252" s="56">
        <v>20170273</v>
      </c>
      <c r="E252" s="55" t="e">
        <f t="shared" si="16"/>
        <v>#REF!</v>
      </c>
      <c r="F252" s="21">
        <f>VLOOKUP(D252,'Captacao ANO A ANO'!A:E,5,FALSE)</f>
        <v>30000</v>
      </c>
      <c r="G252" s="22">
        <f t="shared" si="17"/>
        <v>0</v>
      </c>
      <c r="H252" s="23">
        <f>VLOOKUP(D252,'Captacao ANO A ANO'!A:P,7,FALSE)</f>
        <v>2017</v>
      </c>
      <c r="I252" s="156">
        <v>43063</v>
      </c>
      <c r="J252" s="57" t="s">
        <v>545</v>
      </c>
      <c r="K252" s="57" t="s">
        <v>3748</v>
      </c>
      <c r="L252" s="26" t="s">
        <v>3285</v>
      </c>
      <c r="M252" s="31" t="s">
        <v>17</v>
      </c>
      <c r="N252" s="58" t="s">
        <v>3743</v>
      </c>
      <c r="O252" s="382"/>
      <c r="P252" s="158">
        <v>30000</v>
      </c>
      <c r="Q252" s="364"/>
      <c r="R252" s="358"/>
      <c r="S252" s="31" t="s">
        <v>3173</v>
      </c>
      <c r="T252" s="298"/>
      <c r="U252" s="298"/>
      <c r="V252" s="298"/>
      <c r="W252" s="298"/>
      <c r="X252" s="298"/>
      <c r="Y252" s="298"/>
      <c r="Z252" s="298"/>
      <c r="AA252" s="298"/>
      <c r="AB252" s="298"/>
      <c r="AC252" s="298"/>
      <c r="AD252" s="298"/>
      <c r="AE252" s="298"/>
      <c r="AF252" s="298"/>
      <c r="AG252" s="298"/>
      <c r="AH252" s="298"/>
      <c r="AI252" s="298"/>
      <c r="AJ252" s="298"/>
      <c r="AK252" s="298"/>
      <c r="AL252" s="298"/>
      <c r="AM252" s="298"/>
      <c r="AN252" s="298"/>
      <c r="AO252" s="322"/>
      <c r="AP252" s="322"/>
    </row>
    <row r="253" spans="1:42" ht="26.25" customHeight="1" x14ac:dyDescent="0.2">
      <c r="A253" s="383"/>
      <c r="B253" s="31" t="s">
        <v>1024</v>
      </c>
      <c r="C253" s="168" t="s">
        <v>3749</v>
      </c>
      <c r="D253" s="56">
        <v>20170230</v>
      </c>
      <c r="E253" s="55" t="e">
        <f t="shared" si="16"/>
        <v>#REF!</v>
      </c>
      <c r="F253" s="21">
        <f>VLOOKUP(D253,'Captacao ANO A ANO'!A:E,5,FALSE)</f>
        <v>261090.31</v>
      </c>
      <c r="G253" s="22">
        <f t="shared" si="17"/>
        <v>0</v>
      </c>
      <c r="H253" s="23">
        <f>VLOOKUP(D253,'Captacao ANO A ANO'!A:P,7,FALSE)</f>
        <v>2017</v>
      </c>
      <c r="I253" s="156">
        <v>42969</v>
      </c>
      <c r="J253" s="57" t="s">
        <v>545</v>
      </c>
      <c r="K253" s="57" t="s">
        <v>3750</v>
      </c>
      <c r="L253" s="26" t="s">
        <v>3285</v>
      </c>
      <c r="M253" s="31" t="s">
        <v>3751</v>
      </c>
      <c r="N253" s="58" t="s">
        <v>1025</v>
      </c>
      <c r="O253" s="169">
        <v>261090.31</v>
      </c>
      <c r="P253" s="158">
        <v>261090.31</v>
      </c>
      <c r="Q253" s="159">
        <f>P253</f>
        <v>261090.31</v>
      </c>
      <c r="R253" s="170">
        <f t="shared" ref="R253:R254" si="33">O253-Q253</f>
        <v>0</v>
      </c>
      <c r="S253" s="31" t="s">
        <v>3173</v>
      </c>
      <c r="T253" s="298"/>
      <c r="U253" s="298"/>
      <c r="V253" s="298"/>
      <c r="W253" s="298"/>
      <c r="X253" s="298"/>
      <c r="Y253" s="298"/>
      <c r="Z253" s="298"/>
      <c r="AA253" s="298"/>
      <c r="AB253" s="298"/>
      <c r="AC253" s="298"/>
      <c r="AD253" s="298"/>
      <c r="AE253" s="298"/>
      <c r="AF253" s="298"/>
      <c r="AG253" s="298"/>
      <c r="AH253" s="298"/>
      <c r="AI253" s="298"/>
      <c r="AJ253" s="298"/>
      <c r="AK253" s="298"/>
      <c r="AL253" s="298"/>
      <c r="AM253" s="298"/>
      <c r="AN253" s="298"/>
      <c r="AO253" s="322"/>
      <c r="AP253" s="322"/>
    </row>
    <row r="254" spans="1:42" ht="12.75" customHeight="1" x14ac:dyDescent="0.2">
      <c r="A254" s="383"/>
      <c r="B254" s="90" t="s">
        <v>1075</v>
      </c>
      <c r="C254" s="91" t="s">
        <v>3752</v>
      </c>
      <c r="D254" s="56">
        <v>20170266</v>
      </c>
      <c r="E254" s="55" t="e">
        <f t="shared" si="16"/>
        <v>#REF!</v>
      </c>
      <c r="F254" s="21">
        <f>VLOOKUP(D254,'Captacao ANO A ANO'!A:E,5,FALSE)</f>
        <v>258687.48</v>
      </c>
      <c r="G254" s="22">
        <f t="shared" si="17"/>
        <v>0</v>
      </c>
      <c r="H254" s="23">
        <f>VLOOKUP(D254,'Captacao ANO A ANO'!A:P,7,FALSE)</f>
        <v>2017</v>
      </c>
      <c r="I254" s="171">
        <v>43061</v>
      </c>
      <c r="J254" s="86" t="s">
        <v>13</v>
      </c>
      <c r="K254" s="86" t="s">
        <v>3753</v>
      </c>
      <c r="L254" s="87" t="s">
        <v>3478</v>
      </c>
      <c r="M254" s="31" t="s">
        <v>3430</v>
      </c>
      <c r="N254" s="58" t="s">
        <v>1076</v>
      </c>
      <c r="O254" s="167">
        <v>299997.90999999997</v>
      </c>
      <c r="P254" s="158">
        <v>258687.48</v>
      </c>
      <c r="Q254" s="134">
        <f>P254+P255</f>
        <v>299997.91000000003</v>
      </c>
      <c r="R254" s="108">
        <f t="shared" si="33"/>
        <v>0</v>
      </c>
      <c r="S254" s="31" t="s">
        <v>3173</v>
      </c>
      <c r="T254" s="298"/>
      <c r="U254" s="298"/>
      <c r="V254" s="298"/>
      <c r="W254" s="298"/>
      <c r="X254" s="298"/>
      <c r="Y254" s="298"/>
      <c r="Z254" s="298"/>
      <c r="AA254" s="298"/>
      <c r="AB254" s="298"/>
      <c r="AC254" s="298"/>
      <c r="AD254" s="298"/>
      <c r="AE254" s="298"/>
      <c r="AF254" s="298"/>
      <c r="AG254" s="298"/>
      <c r="AH254" s="298"/>
      <c r="AI254" s="298"/>
      <c r="AJ254" s="298"/>
      <c r="AK254" s="298"/>
      <c r="AL254" s="298"/>
      <c r="AM254" s="298"/>
      <c r="AN254" s="298"/>
      <c r="AO254" s="322"/>
      <c r="AP254" s="322"/>
    </row>
    <row r="255" spans="1:42" ht="12.75" customHeight="1" x14ac:dyDescent="0.2">
      <c r="A255" s="383"/>
      <c r="B255" s="90" t="s">
        <v>1075</v>
      </c>
      <c r="C255" s="91" t="s">
        <v>3754</v>
      </c>
      <c r="D255" s="56">
        <v>20170265</v>
      </c>
      <c r="E255" s="55" t="e">
        <f t="shared" si="16"/>
        <v>#REF!</v>
      </c>
      <c r="F255" s="21">
        <f>VLOOKUP(D255,'Captacao ANO A ANO'!A:E,5,FALSE)</f>
        <v>41310.43</v>
      </c>
      <c r="G255" s="22">
        <f t="shared" si="17"/>
        <v>0</v>
      </c>
      <c r="H255" s="23">
        <f>VLOOKUP(D255,'Captacao ANO A ANO'!A:P,7,FALSE)</f>
        <v>2017</v>
      </c>
      <c r="I255" s="171">
        <v>43061</v>
      </c>
      <c r="J255" s="86" t="s">
        <v>13</v>
      </c>
      <c r="K255" s="86" t="s">
        <v>3755</v>
      </c>
      <c r="L255" s="87" t="s">
        <v>3478</v>
      </c>
      <c r="M255" s="31" t="s">
        <v>3430</v>
      </c>
      <c r="N255" s="58" t="s">
        <v>1076</v>
      </c>
      <c r="O255" s="382"/>
      <c r="P255" s="158">
        <v>41310.43</v>
      </c>
      <c r="Q255" s="364"/>
      <c r="R255" s="358"/>
      <c r="S255" s="31" t="s">
        <v>3173</v>
      </c>
      <c r="T255" s="298"/>
      <c r="U255" s="298"/>
      <c r="V255" s="298"/>
      <c r="W255" s="298"/>
      <c r="X255" s="298"/>
      <c r="Y255" s="298"/>
      <c r="Z255" s="298"/>
      <c r="AA255" s="298"/>
      <c r="AB255" s="298"/>
      <c r="AC255" s="298"/>
      <c r="AD255" s="298"/>
      <c r="AE255" s="298"/>
      <c r="AF255" s="298"/>
      <c r="AG255" s="298"/>
      <c r="AH255" s="298"/>
      <c r="AI255" s="298"/>
      <c r="AJ255" s="298"/>
      <c r="AK255" s="298"/>
      <c r="AL255" s="298"/>
      <c r="AM255" s="298"/>
      <c r="AN255" s="298"/>
      <c r="AO255" s="322"/>
      <c r="AP255" s="322"/>
    </row>
    <row r="256" spans="1:42" ht="31.5" customHeight="1" x14ac:dyDescent="0.2">
      <c r="A256" s="383"/>
      <c r="B256" s="136" t="s">
        <v>1063</v>
      </c>
      <c r="C256" s="172" t="s">
        <v>3756</v>
      </c>
      <c r="D256" s="56">
        <v>20170256</v>
      </c>
      <c r="E256" s="55" t="e">
        <f t="shared" si="16"/>
        <v>#REF!</v>
      </c>
      <c r="F256" s="21">
        <f>VLOOKUP(D256,'Captacao ANO A ANO'!A:E,5,FALSE)</f>
        <v>299792.23</v>
      </c>
      <c r="G256" s="22">
        <f t="shared" si="17"/>
        <v>0</v>
      </c>
      <c r="H256" s="23">
        <f>VLOOKUP(D256,'Captacao ANO A ANO'!A:P,7,FALSE)</f>
        <v>2017</v>
      </c>
      <c r="I256" s="92">
        <v>43090</v>
      </c>
      <c r="J256" s="25" t="s">
        <v>3272</v>
      </c>
      <c r="K256" s="113" t="s">
        <v>3273</v>
      </c>
      <c r="L256" s="87" t="s">
        <v>3274</v>
      </c>
      <c r="M256" s="173" t="s">
        <v>3430</v>
      </c>
      <c r="N256" s="81" t="s">
        <v>1064</v>
      </c>
      <c r="O256" s="381">
        <v>299792.23</v>
      </c>
      <c r="P256" s="174">
        <v>299792.23</v>
      </c>
      <c r="Q256" s="363">
        <f>P256</f>
        <v>299792.23</v>
      </c>
      <c r="R256" s="357">
        <f t="shared" ref="R256:R257" si="34">O256-Q256</f>
        <v>0</v>
      </c>
      <c r="S256" s="173" t="s">
        <v>3173</v>
      </c>
      <c r="T256" s="487" t="s">
        <v>3276</v>
      </c>
      <c r="U256" s="482"/>
      <c r="V256" s="482"/>
      <c r="W256" s="482"/>
      <c r="X256" s="482"/>
      <c r="Y256" s="482"/>
      <c r="Z256" s="482"/>
      <c r="AA256" s="482"/>
      <c r="AB256" s="482"/>
      <c r="AC256" s="482"/>
      <c r="AD256" s="482"/>
      <c r="AE256" s="482"/>
      <c r="AF256" s="482"/>
      <c r="AG256" s="482"/>
      <c r="AH256" s="482"/>
      <c r="AI256" s="482"/>
      <c r="AJ256" s="482"/>
      <c r="AK256" s="482"/>
      <c r="AL256" s="482"/>
      <c r="AM256" s="482"/>
      <c r="AN256" s="298"/>
      <c r="AO256" s="322"/>
      <c r="AP256" s="322"/>
    </row>
    <row r="257" spans="1:42" ht="26.25" customHeight="1" x14ac:dyDescent="0.2">
      <c r="A257" s="31"/>
      <c r="B257" s="90" t="s">
        <v>1054</v>
      </c>
      <c r="C257" s="91" t="s">
        <v>3757</v>
      </c>
      <c r="D257" s="56">
        <v>20170244</v>
      </c>
      <c r="E257" s="55" t="e">
        <f t="shared" si="16"/>
        <v>#REF!</v>
      </c>
      <c r="F257" s="21">
        <f>VLOOKUP(D257,'Captacao ANO A ANO'!A:E,5,FALSE)</f>
        <v>17777.77</v>
      </c>
      <c r="G257" s="22">
        <f t="shared" si="17"/>
        <v>0</v>
      </c>
      <c r="H257" s="23">
        <f>VLOOKUP(D257,'Captacao ANO A ANO'!A:P,7,FALSE)</f>
        <v>2017</v>
      </c>
      <c r="I257" s="171">
        <v>43010</v>
      </c>
      <c r="J257" s="86" t="s">
        <v>13</v>
      </c>
      <c r="K257" s="86" t="s">
        <v>3755</v>
      </c>
      <c r="L257" s="87" t="s">
        <v>3478</v>
      </c>
      <c r="M257" s="31" t="s">
        <v>3758</v>
      </c>
      <c r="N257" s="58" t="s">
        <v>1055</v>
      </c>
      <c r="O257" s="167">
        <v>276401.81</v>
      </c>
      <c r="P257" s="158">
        <v>17777.77</v>
      </c>
      <c r="Q257" s="175">
        <f>P257+P258</f>
        <v>195761.96</v>
      </c>
      <c r="R257" s="108">
        <f t="shared" si="34"/>
        <v>80639.850000000006</v>
      </c>
      <c r="S257" s="31" t="s">
        <v>3173</v>
      </c>
      <c r="T257" s="298"/>
      <c r="U257" s="298"/>
      <c r="V257" s="298"/>
      <c r="W257" s="298"/>
      <c r="X257" s="298"/>
      <c r="Y257" s="298"/>
      <c r="Z257" s="298"/>
      <c r="AA257" s="298"/>
      <c r="AB257" s="298"/>
      <c r="AC257" s="298"/>
      <c r="AD257" s="298"/>
      <c r="AE257" s="298"/>
      <c r="AF257" s="298"/>
      <c r="AG257" s="298"/>
      <c r="AH257" s="298"/>
      <c r="AI257" s="298"/>
      <c r="AJ257" s="298"/>
      <c r="AK257" s="298"/>
      <c r="AL257" s="298"/>
      <c r="AM257" s="298"/>
      <c r="AN257" s="298"/>
      <c r="AO257" s="322"/>
      <c r="AP257" s="322"/>
    </row>
    <row r="258" spans="1:42" ht="26.25" customHeight="1" x14ac:dyDescent="0.2">
      <c r="A258" s="383"/>
      <c r="B258" s="90" t="s">
        <v>1054</v>
      </c>
      <c r="C258" s="91" t="s">
        <v>3759</v>
      </c>
      <c r="D258" s="56">
        <v>20170245</v>
      </c>
      <c r="E258" s="55" t="e">
        <f t="shared" si="16"/>
        <v>#REF!</v>
      </c>
      <c r="F258" s="21">
        <f>VLOOKUP(D258,'Captacao ANO A ANO'!A:E,5,FALSE)</f>
        <v>177984.19</v>
      </c>
      <c r="G258" s="22">
        <f t="shared" si="17"/>
        <v>0</v>
      </c>
      <c r="H258" s="23">
        <f>VLOOKUP(D258,'Captacao ANO A ANO'!A:P,7,FALSE)</f>
        <v>2017</v>
      </c>
      <c r="I258" s="171">
        <v>43010</v>
      </c>
      <c r="J258" s="86" t="s">
        <v>13</v>
      </c>
      <c r="K258" s="86" t="s">
        <v>3753</v>
      </c>
      <c r="L258" s="87" t="s">
        <v>3478</v>
      </c>
      <c r="M258" s="31" t="s">
        <v>3758</v>
      </c>
      <c r="N258" s="58" t="s">
        <v>1055</v>
      </c>
      <c r="O258" s="382"/>
      <c r="P258" s="158">
        <v>177984.19</v>
      </c>
      <c r="Q258" s="384"/>
      <c r="R258" s="358"/>
      <c r="S258" s="31" t="s">
        <v>3173</v>
      </c>
      <c r="T258" s="298"/>
      <c r="U258" s="298"/>
      <c r="V258" s="298"/>
      <c r="W258" s="298"/>
      <c r="X258" s="298"/>
      <c r="Y258" s="298"/>
      <c r="Z258" s="298"/>
      <c r="AA258" s="298"/>
      <c r="AB258" s="298"/>
      <c r="AC258" s="298"/>
      <c r="AD258" s="298"/>
      <c r="AE258" s="298"/>
      <c r="AF258" s="298"/>
      <c r="AG258" s="298"/>
      <c r="AH258" s="298"/>
      <c r="AI258" s="298"/>
      <c r="AJ258" s="298"/>
      <c r="AK258" s="298"/>
      <c r="AL258" s="298"/>
      <c r="AM258" s="298"/>
      <c r="AN258" s="298"/>
      <c r="AO258" s="322"/>
      <c r="AP258" s="322"/>
    </row>
    <row r="259" spans="1:42" ht="29.25" customHeight="1" x14ac:dyDescent="0.2">
      <c r="A259" s="383"/>
      <c r="B259" s="90" t="s">
        <v>1084</v>
      </c>
      <c r="C259" s="91" t="s">
        <v>3760</v>
      </c>
      <c r="D259" s="56">
        <v>20170262</v>
      </c>
      <c r="E259" s="55" t="e">
        <f t="shared" si="16"/>
        <v>#REF!</v>
      </c>
      <c r="F259" s="21">
        <f>VLOOKUP(D259,'Captacao ANO A ANO'!A:E,5,FALSE)</f>
        <v>199970.3</v>
      </c>
      <c r="G259" s="22">
        <f t="shared" si="17"/>
        <v>0</v>
      </c>
      <c r="H259" s="23">
        <f>VLOOKUP(D259,'Captacao ANO A ANO'!A:P,7,FALSE)</f>
        <v>2017</v>
      </c>
      <c r="I259" s="171">
        <v>43059</v>
      </c>
      <c r="J259" s="86" t="s">
        <v>13</v>
      </c>
      <c r="K259" s="86" t="s">
        <v>3753</v>
      </c>
      <c r="L259" s="87" t="s">
        <v>3478</v>
      </c>
      <c r="M259" s="31" t="s">
        <v>3761</v>
      </c>
      <c r="N259" s="58" t="s">
        <v>3762</v>
      </c>
      <c r="O259" s="167">
        <v>208000.84</v>
      </c>
      <c r="P259" s="158">
        <v>199970.3</v>
      </c>
      <c r="Q259" s="28">
        <f>P259+P260</f>
        <v>208000.84</v>
      </c>
      <c r="R259" s="108">
        <f>O259-Q259</f>
        <v>0</v>
      </c>
      <c r="S259" s="31" t="s">
        <v>3173</v>
      </c>
      <c r="T259" s="298"/>
      <c r="U259" s="298"/>
      <c r="V259" s="298"/>
      <c r="W259" s="298"/>
      <c r="X259" s="298"/>
      <c r="Y259" s="298"/>
      <c r="Z259" s="298"/>
      <c r="AA259" s="298"/>
      <c r="AB259" s="298"/>
      <c r="AC259" s="298"/>
      <c r="AD259" s="298"/>
      <c r="AE259" s="298"/>
      <c r="AF259" s="298"/>
      <c r="AG259" s="298"/>
      <c r="AH259" s="298"/>
      <c r="AI259" s="298"/>
      <c r="AJ259" s="298"/>
      <c r="AK259" s="298"/>
      <c r="AL259" s="298"/>
      <c r="AM259" s="298"/>
      <c r="AN259" s="298"/>
      <c r="AO259" s="16"/>
      <c r="AP259" s="16"/>
    </row>
    <row r="260" spans="1:42" ht="28.5" customHeight="1" x14ac:dyDescent="0.2">
      <c r="A260" s="385"/>
      <c r="B260" s="173" t="s">
        <v>1084</v>
      </c>
      <c r="C260" s="176" t="s">
        <v>3763</v>
      </c>
      <c r="D260" s="56">
        <v>20170263</v>
      </c>
      <c r="E260" s="55" t="e">
        <f t="shared" si="16"/>
        <v>#REF!</v>
      </c>
      <c r="F260" s="21">
        <f>VLOOKUP(D260,'Captacao ANO A ANO'!A:E,5,FALSE)</f>
        <v>8030.54</v>
      </c>
      <c r="G260" s="22">
        <f t="shared" si="17"/>
        <v>0</v>
      </c>
      <c r="H260" s="23">
        <f>VLOOKUP(D260,'Captacao ANO A ANO'!A:P,7,FALSE)</f>
        <v>2017</v>
      </c>
      <c r="I260" s="177">
        <v>43056</v>
      </c>
      <c r="J260" s="25" t="s">
        <v>3764</v>
      </c>
      <c r="K260" s="25" t="s">
        <v>3765</v>
      </c>
      <c r="L260" s="26" t="s">
        <v>3478</v>
      </c>
      <c r="M260" s="173" t="s">
        <v>3761</v>
      </c>
      <c r="N260" s="81" t="s">
        <v>1085</v>
      </c>
      <c r="O260" s="382"/>
      <c r="P260" s="178">
        <v>8030.54</v>
      </c>
      <c r="Q260" s="386"/>
      <c r="R260" s="358"/>
      <c r="S260" s="173" t="s">
        <v>3173</v>
      </c>
      <c r="T260" s="298"/>
      <c r="U260" s="298"/>
      <c r="V260" s="298"/>
      <c r="W260" s="298"/>
      <c r="X260" s="298"/>
      <c r="Y260" s="298"/>
      <c r="Z260" s="298"/>
      <c r="AA260" s="298"/>
      <c r="AB260" s="298"/>
      <c r="AC260" s="298"/>
      <c r="AD260" s="298"/>
      <c r="AE260" s="298"/>
      <c r="AF260" s="298"/>
      <c r="AG260" s="298"/>
      <c r="AH260" s="298"/>
      <c r="AI260" s="298"/>
      <c r="AJ260" s="298"/>
      <c r="AK260" s="298"/>
      <c r="AL260" s="298"/>
      <c r="AM260" s="298"/>
      <c r="AN260" s="298"/>
      <c r="AO260" s="16"/>
      <c r="AP260" s="16"/>
    </row>
    <row r="261" spans="1:42" ht="21.75" customHeight="1" x14ac:dyDescent="0.2">
      <c r="A261" s="385"/>
      <c r="B261" s="173" t="s">
        <v>1097</v>
      </c>
      <c r="C261" s="176" t="s">
        <v>3766</v>
      </c>
      <c r="D261" s="56">
        <v>20170277</v>
      </c>
      <c r="E261" s="55" t="e">
        <f t="shared" si="16"/>
        <v>#REF!</v>
      </c>
      <c r="F261" s="21">
        <f>VLOOKUP(D261,'Captacao ANO A ANO'!A:E,5,FALSE)</f>
        <v>106610.87</v>
      </c>
      <c r="G261" s="22">
        <f t="shared" si="17"/>
        <v>-159497.78000000003</v>
      </c>
      <c r="H261" s="23">
        <f>VLOOKUP(D261,'Captacao ANO A ANO'!A:P,7,FALSE)</f>
        <v>2017</v>
      </c>
      <c r="I261" s="177">
        <v>43081</v>
      </c>
      <c r="J261" s="25" t="s">
        <v>3767</v>
      </c>
      <c r="K261" s="25" t="s">
        <v>3503</v>
      </c>
      <c r="L261" s="26" t="s">
        <v>3478</v>
      </c>
      <c r="M261" s="173" t="s">
        <v>3768</v>
      </c>
      <c r="N261" s="81" t="s">
        <v>3769</v>
      </c>
      <c r="O261" s="179">
        <v>266108.65000000002</v>
      </c>
      <c r="P261" s="178">
        <v>266108.65000000002</v>
      </c>
      <c r="Q261" s="180">
        <f t="shared" ref="Q261:Q265" si="35">P261</f>
        <v>266108.65000000002</v>
      </c>
      <c r="R261" s="108">
        <f t="shared" ref="R261:R270" si="36">O261-Q261</f>
        <v>0</v>
      </c>
      <c r="S261" s="173" t="s">
        <v>3173</v>
      </c>
      <c r="T261" s="298"/>
      <c r="U261" s="298"/>
      <c r="V261" s="298"/>
      <c r="W261" s="298"/>
      <c r="X261" s="298"/>
      <c r="Y261" s="298"/>
      <c r="Z261" s="298"/>
      <c r="AA261" s="298"/>
      <c r="AB261" s="298"/>
      <c r="AC261" s="298"/>
      <c r="AD261" s="298"/>
      <c r="AE261" s="298"/>
      <c r="AF261" s="298"/>
      <c r="AG261" s="298"/>
      <c r="AH261" s="298"/>
      <c r="AI261" s="298"/>
      <c r="AJ261" s="298"/>
      <c r="AK261" s="298"/>
      <c r="AL261" s="298"/>
      <c r="AM261" s="298"/>
      <c r="AN261" s="298"/>
      <c r="AO261" s="16"/>
      <c r="AP261" s="16"/>
    </row>
    <row r="262" spans="1:42" ht="25.5" customHeight="1" x14ac:dyDescent="0.2">
      <c r="A262" s="385"/>
      <c r="B262" s="173" t="s">
        <v>1100</v>
      </c>
      <c r="C262" s="176" t="s">
        <v>3770</v>
      </c>
      <c r="D262" s="56">
        <v>20170278</v>
      </c>
      <c r="E262" s="55" t="e">
        <f t="shared" si="16"/>
        <v>#REF!</v>
      </c>
      <c r="F262" s="21">
        <f>VLOOKUP(D262,'Captacao ANO A ANO'!A:E,5,FALSE)</f>
        <v>299988.15999999997</v>
      </c>
      <c r="G262" s="22">
        <f t="shared" si="17"/>
        <v>0</v>
      </c>
      <c r="H262" s="23">
        <f>VLOOKUP(D262,'Captacao ANO A ANO'!A:P,7,FALSE)</f>
        <v>2017</v>
      </c>
      <c r="I262" s="177">
        <v>43090</v>
      </c>
      <c r="J262" s="25" t="s">
        <v>3771</v>
      </c>
      <c r="K262" s="25" t="s">
        <v>3772</v>
      </c>
      <c r="L262" s="26" t="s">
        <v>3274</v>
      </c>
      <c r="M262" s="173" t="s">
        <v>3773</v>
      </c>
      <c r="N262" s="81" t="s">
        <v>1101</v>
      </c>
      <c r="O262" s="179">
        <v>299988.15999999997</v>
      </c>
      <c r="P262" s="178">
        <v>299988.15999999997</v>
      </c>
      <c r="Q262" s="180">
        <f t="shared" si="35"/>
        <v>299988.15999999997</v>
      </c>
      <c r="R262" s="108">
        <f t="shared" si="36"/>
        <v>0</v>
      </c>
      <c r="S262" s="173" t="s">
        <v>3173</v>
      </c>
      <c r="T262" s="487" t="s">
        <v>3276</v>
      </c>
      <c r="U262" s="482"/>
      <c r="V262" s="482"/>
      <c r="W262" s="482"/>
      <c r="X262" s="482"/>
      <c r="Y262" s="482"/>
      <c r="Z262" s="482"/>
      <c r="AA262" s="482"/>
      <c r="AB262" s="482"/>
      <c r="AC262" s="482"/>
      <c r="AD262" s="482"/>
      <c r="AE262" s="482"/>
      <c r="AF262" s="482"/>
      <c r="AG262" s="482"/>
      <c r="AH262" s="482"/>
      <c r="AI262" s="482"/>
      <c r="AJ262" s="482"/>
      <c r="AK262" s="482"/>
      <c r="AL262" s="482"/>
      <c r="AM262" s="482"/>
      <c r="AN262" s="298"/>
      <c r="AO262" s="16"/>
      <c r="AP262" s="16"/>
    </row>
    <row r="263" spans="1:42" ht="25.5" customHeight="1" x14ac:dyDescent="0.2">
      <c r="A263" s="385"/>
      <c r="B263" s="173" t="s">
        <v>1107</v>
      </c>
      <c r="C263" s="176" t="s">
        <v>3774</v>
      </c>
      <c r="D263" s="56">
        <v>20170296</v>
      </c>
      <c r="E263" s="55" t="e">
        <f t="shared" si="16"/>
        <v>#REF!</v>
      </c>
      <c r="F263" s="21">
        <f>VLOOKUP(D263,'Captacao ANO A ANO'!A:E,5,FALSE)</f>
        <v>0</v>
      </c>
      <c r="G263" s="22">
        <f t="shared" si="17"/>
        <v>-100000</v>
      </c>
      <c r="H263" s="23">
        <f>VLOOKUP(D263,'Captacao ANO A ANO'!A:P,7,FALSE)</f>
        <v>2017</v>
      </c>
      <c r="I263" s="177">
        <v>43098</v>
      </c>
      <c r="J263" s="25" t="s">
        <v>3775</v>
      </c>
      <c r="K263" s="25" t="s">
        <v>3503</v>
      </c>
      <c r="L263" s="26" t="s">
        <v>3478</v>
      </c>
      <c r="M263" s="173" t="s">
        <v>3776</v>
      </c>
      <c r="N263" s="81" t="s">
        <v>3777</v>
      </c>
      <c r="O263" s="179">
        <v>224632.41</v>
      </c>
      <c r="P263" s="178">
        <v>100000</v>
      </c>
      <c r="Q263" s="180">
        <f t="shared" si="35"/>
        <v>100000</v>
      </c>
      <c r="R263" s="108">
        <f t="shared" si="36"/>
        <v>124632.41</v>
      </c>
      <c r="S263" s="173" t="s">
        <v>3173</v>
      </c>
      <c r="T263" s="387"/>
      <c r="U263" s="388"/>
      <c r="V263" s="388"/>
      <c r="W263" s="388"/>
      <c r="X263" s="388"/>
      <c r="Y263" s="388"/>
      <c r="Z263" s="388"/>
      <c r="AA263" s="388"/>
      <c r="AB263" s="388"/>
      <c r="AC263" s="388"/>
      <c r="AD263" s="388"/>
      <c r="AE263" s="388"/>
      <c r="AF263" s="388"/>
      <c r="AG263" s="388"/>
      <c r="AH263" s="388"/>
      <c r="AI263" s="388"/>
      <c r="AJ263" s="388"/>
      <c r="AK263" s="388"/>
      <c r="AL263" s="388"/>
      <c r="AM263" s="388"/>
      <c r="AN263" s="298"/>
      <c r="AO263" s="16"/>
      <c r="AP263" s="16"/>
    </row>
    <row r="264" spans="1:42" ht="25.5" customHeight="1" x14ac:dyDescent="0.2">
      <c r="A264" s="385"/>
      <c r="B264" s="173" t="s">
        <v>1110</v>
      </c>
      <c r="C264" s="176" t="s">
        <v>3778</v>
      </c>
      <c r="D264" s="56">
        <v>20170298</v>
      </c>
      <c r="E264" s="55" t="e">
        <f t="shared" si="16"/>
        <v>#REF!</v>
      </c>
      <c r="F264" s="21">
        <f>VLOOKUP(D264,'Captacao ANO A ANO'!A:E,5,FALSE)</f>
        <v>197707.25</v>
      </c>
      <c r="G264" s="22">
        <f t="shared" si="17"/>
        <v>0</v>
      </c>
      <c r="H264" s="23">
        <f>VLOOKUP(D264,'Captacao ANO A ANO'!A:P,7,FALSE)</f>
        <v>2017</v>
      </c>
      <c r="I264" s="177">
        <v>43096</v>
      </c>
      <c r="J264" s="25" t="s">
        <v>3771</v>
      </c>
      <c r="K264" s="25" t="s">
        <v>3772</v>
      </c>
      <c r="L264" s="26" t="s">
        <v>3274</v>
      </c>
      <c r="M264" s="173" t="s">
        <v>3779</v>
      </c>
      <c r="N264" s="81" t="s">
        <v>3780</v>
      </c>
      <c r="O264" s="179">
        <v>197707.25</v>
      </c>
      <c r="P264" s="178">
        <v>197707.25</v>
      </c>
      <c r="Q264" s="180">
        <f t="shared" si="35"/>
        <v>197707.25</v>
      </c>
      <c r="R264" s="108">
        <f t="shared" si="36"/>
        <v>0</v>
      </c>
      <c r="S264" s="173" t="s">
        <v>3173</v>
      </c>
      <c r="T264" s="487" t="s">
        <v>3276</v>
      </c>
      <c r="U264" s="482"/>
      <c r="V264" s="482"/>
      <c r="W264" s="482"/>
      <c r="X264" s="482"/>
      <c r="Y264" s="482"/>
      <c r="Z264" s="482"/>
      <c r="AA264" s="482"/>
      <c r="AB264" s="482"/>
      <c r="AC264" s="482"/>
      <c r="AD264" s="482"/>
      <c r="AE264" s="482"/>
      <c r="AF264" s="482"/>
      <c r="AG264" s="482"/>
      <c r="AH264" s="482"/>
      <c r="AI264" s="482"/>
      <c r="AJ264" s="482"/>
      <c r="AK264" s="482"/>
      <c r="AL264" s="482"/>
      <c r="AM264" s="482"/>
      <c r="AN264" s="298"/>
      <c r="AO264" s="16"/>
      <c r="AP264" s="16"/>
    </row>
    <row r="265" spans="1:42" ht="28.5" customHeight="1" x14ac:dyDescent="0.2">
      <c r="A265" s="385"/>
      <c r="B265" s="173" t="s">
        <v>1103</v>
      </c>
      <c r="C265" s="176" t="s">
        <v>3781</v>
      </c>
      <c r="D265" s="56">
        <v>20170279</v>
      </c>
      <c r="E265" s="55" t="e">
        <f t="shared" si="16"/>
        <v>#REF!</v>
      </c>
      <c r="F265" s="21">
        <f>VLOOKUP(D265,'Captacao ANO A ANO'!A:E,5,FALSE)</f>
        <v>258088.2</v>
      </c>
      <c r="G265" s="22">
        <f t="shared" si="17"/>
        <v>0</v>
      </c>
      <c r="H265" s="23">
        <f>VLOOKUP(D265,'Captacao ANO A ANO'!A:P,7,FALSE)</f>
        <v>2017</v>
      </c>
      <c r="I265" s="177">
        <v>43083</v>
      </c>
      <c r="J265" s="25" t="s">
        <v>3782</v>
      </c>
      <c r="K265" s="25" t="s">
        <v>3503</v>
      </c>
      <c r="L265" s="26" t="s">
        <v>3478</v>
      </c>
      <c r="M265" s="173" t="s">
        <v>3570</v>
      </c>
      <c r="N265" s="81" t="s">
        <v>3783</v>
      </c>
      <c r="O265" s="179">
        <v>258088.2</v>
      </c>
      <c r="P265" s="178">
        <v>258088.2</v>
      </c>
      <c r="Q265" s="180">
        <f t="shared" si="35"/>
        <v>258088.2</v>
      </c>
      <c r="R265" s="108">
        <f t="shared" si="36"/>
        <v>0</v>
      </c>
      <c r="S265" s="173" t="s">
        <v>3173</v>
      </c>
      <c r="T265" s="298"/>
      <c r="U265" s="298"/>
      <c r="V265" s="298"/>
      <c r="W265" s="298"/>
      <c r="X265" s="298"/>
      <c r="Y265" s="298"/>
      <c r="Z265" s="298"/>
      <c r="AA265" s="298"/>
      <c r="AB265" s="298"/>
      <c r="AC265" s="298"/>
      <c r="AD265" s="298"/>
      <c r="AE265" s="298"/>
      <c r="AF265" s="298"/>
      <c r="AG265" s="298"/>
      <c r="AH265" s="298"/>
      <c r="AI265" s="298"/>
      <c r="AJ265" s="298"/>
      <c r="AK265" s="298"/>
      <c r="AL265" s="298"/>
      <c r="AM265" s="298"/>
      <c r="AN265" s="298"/>
      <c r="AO265" s="16"/>
      <c r="AP265" s="16"/>
    </row>
    <row r="266" spans="1:42" ht="23.25" customHeight="1" x14ac:dyDescent="0.2">
      <c r="A266" s="385"/>
      <c r="B266" s="173"/>
      <c r="C266" s="181"/>
      <c r="D266" s="181"/>
      <c r="E266" s="181"/>
      <c r="F266" s="181"/>
      <c r="G266" s="181"/>
      <c r="H266" s="181"/>
      <c r="I266" s="177"/>
      <c r="J266" s="25"/>
      <c r="K266" s="25"/>
      <c r="L266" s="26"/>
      <c r="M266" s="173"/>
      <c r="N266" s="81"/>
      <c r="O266" s="179"/>
      <c r="P266" s="182"/>
      <c r="Q266" s="179"/>
      <c r="R266" s="108">
        <f t="shared" si="36"/>
        <v>0</v>
      </c>
      <c r="S266" s="173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8"/>
      <c r="AL266" s="298"/>
      <c r="AM266" s="298"/>
      <c r="AN266" s="298"/>
      <c r="AO266" s="16"/>
      <c r="AP266" s="16"/>
    </row>
    <row r="267" spans="1:42" ht="12.75" customHeight="1" x14ac:dyDescent="0.2">
      <c r="A267" s="389"/>
      <c r="B267" s="15"/>
      <c r="C267" s="183"/>
      <c r="D267" s="183"/>
      <c r="E267" s="183"/>
      <c r="F267" s="183"/>
      <c r="G267" s="183"/>
      <c r="H267" s="183"/>
      <c r="I267" s="184"/>
      <c r="J267" s="185"/>
      <c r="K267" s="185"/>
      <c r="L267" s="186"/>
      <c r="M267" s="15"/>
      <c r="N267" s="187"/>
      <c r="O267" s="188"/>
      <c r="P267" s="189"/>
      <c r="Q267" s="190"/>
      <c r="R267" s="191">
        <f t="shared" si="36"/>
        <v>0</v>
      </c>
      <c r="S267" s="15"/>
      <c r="T267" s="298"/>
      <c r="U267" s="298"/>
      <c r="V267" s="298"/>
      <c r="W267" s="298"/>
      <c r="X267" s="298"/>
      <c r="Y267" s="298"/>
      <c r="Z267" s="298"/>
      <c r="AA267" s="298"/>
      <c r="AB267" s="298"/>
      <c r="AC267" s="298"/>
      <c r="AD267" s="298"/>
      <c r="AE267" s="298"/>
      <c r="AF267" s="298"/>
      <c r="AG267" s="298"/>
      <c r="AH267" s="298"/>
      <c r="AI267" s="298"/>
      <c r="AJ267" s="298"/>
      <c r="AK267" s="298"/>
      <c r="AL267" s="298"/>
      <c r="AM267" s="298"/>
      <c r="AN267" s="298"/>
      <c r="AO267" s="16"/>
      <c r="AP267" s="16"/>
    </row>
    <row r="268" spans="1:42" ht="12.75" customHeight="1" x14ac:dyDescent="0.2">
      <c r="A268" s="389"/>
      <c r="B268" s="15"/>
      <c r="C268" s="183"/>
      <c r="D268" s="183"/>
      <c r="E268" s="183"/>
      <c r="F268" s="183"/>
      <c r="G268" s="183"/>
      <c r="H268" s="183"/>
      <c r="I268" s="184"/>
      <c r="J268" s="185"/>
      <c r="K268" s="185"/>
      <c r="L268" s="186"/>
      <c r="M268" s="15"/>
      <c r="N268" s="187"/>
      <c r="O268" s="188"/>
      <c r="P268" s="189"/>
      <c r="Q268" s="190"/>
      <c r="R268" s="191">
        <f t="shared" si="36"/>
        <v>0</v>
      </c>
      <c r="S268" s="15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8"/>
      <c r="AL268" s="298"/>
      <c r="AM268" s="298"/>
      <c r="AN268" s="298"/>
      <c r="AO268" s="16"/>
      <c r="AP268" s="16"/>
    </row>
    <row r="269" spans="1:42" ht="12.75" customHeight="1" x14ac:dyDescent="0.2">
      <c r="A269" s="389"/>
      <c r="B269" s="15"/>
      <c r="C269" s="183"/>
      <c r="D269" s="183"/>
      <c r="E269" s="183"/>
      <c r="F269" s="183"/>
      <c r="G269" s="183"/>
      <c r="H269" s="183"/>
      <c r="I269" s="184"/>
      <c r="J269" s="185"/>
      <c r="K269" s="185"/>
      <c r="L269" s="186"/>
      <c r="M269" s="15"/>
      <c r="N269" s="187"/>
      <c r="O269" s="188"/>
      <c r="P269" s="189"/>
      <c r="Q269" s="190"/>
      <c r="R269" s="191">
        <f t="shared" si="36"/>
        <v>0</v>
      </c>
      <c r="S269" s="15"/>
      <c r="T269" s="298"/>
      <c r="U269" s="298"/>
      <c r="V269" s="298"/>
      <c r="W269" s="298"/>
      <c r="X269" s="298"/>
      <c r="Y269" s="298"/>
      <c r="Z269" s="298"/>
      <c r="AA269" s="298"/>
      <c r="AB269" s="298"/>
      <c r="AC269" s="298"/>
      <c r="AD269" s="298"/>
      <c r="AE269" s="298"/>
      <c r="AF269" s="298"/>
      <c r="AG269" s="298"/>
      <c r="AH269" s="298"/>
      <c r="AI269" s="298"/>
      <c r="AJ269" s="298"/>
      <c r="AK269" s="298"/>
      <c r="AL269" s="298"/>
      <c r="AM269" s="298"/>
      <c r="AN269" s="298"/>
      <c r="AO269" s="16"/>
      <c r="AP269" s="16"/>
    </row>
    <row r="270" spans="1:42" ht="12.75" customHeight="1" x14ac:dyDescent="0.2">
      <c r="A270" s="192"/>
      <c r="B270" s="15"/>
      <c r="C270" s="183"/>
      <c r="D270" s="183"/>
      <c r="E270" s="183"/>
      <c r="F270" s="183"/>
      <c r="G270" s="183"/>
      <c r="H270" s="183"/>
      <c r="I270" s="184"/>
      <c r="J270" s="185"/>
      <c r="K270" s="185"/>
      <c r="L270" s="186"/>
      <c r="M270" s="15"/>
      <c r="N270" s="187"/>
      <c r="O270" s="188"/>
      <c r="P270" s="189"/>
      <c r="Q270" s="190"/>
      <c r="R270" s="191">
        <f t="shared" si="36"/>
        <v>0</v>
      </c>
      <c r="S270" s="15"/>
      <c r="T270" s="298"/>
      <c r="U270" s="298"/>
      <c r="V270" s="298"/>
      <c r="W270" s="298"/>
      <c r="X270" s="298"/>
      <c r="Y270" s="298"/>
      <c r="Z270" s="298"/>
      <c r="AA270" s="298"/>
      <c r="AB270" s="298"/>
      <c r="AC270" s="298"/>
      <c r="AD270" s="298"/>
      <c r="AE270" s="298"/>
      <c r="AF270" s="298"/>
      <c r="AG270" s="298"/>
      <c r="AH270" s="298"/>
      <c r="AI270" s="298"/>
      <c r="AJ270" s="298"/>
      <c r="AK270" s="298"/>
      <c r="AL270" s="298"/>
      <c r="AM270" s="298"/>
      <c r="AN270" s="298"/>
      <c r="AO270" s="16"/>
      <c r="AP270" s="16"/>
    </row>
    <row r="271" spans="1:42" ht="12.75" customHeight="1" x14ac:dyDescent="0.2">
      <c r="A271" s="16"/>
      <c r="B271" s="488" t="s">
        <v>3784</v>
      </c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390"/>
      <c r="O271" s="390"/>
      <c r="P271" s="489">
        <f>SUM(P3:P270)</f>
        <v>15234425.880000006</v>
      </c>
      <c r="Q271" s="490"/>
      <c r="R271" s="490"/>
      <c r="S271" s="15"/>
      <c r="T271" s="298"/>
      <c r="U271" s="298"/>
      <c r="V271" s="298"/>
      <c r="W271" s="298"/>
      <c r="X271" s="298"/>
      <c r="Y271" s="298"/>
      <c r="Z271" s="298"/>
      <c r="AA271" s="298"/>
      <c r="AB271" s="298"/>
      <c r="AC271" s="298"/>
      <c r="AD271" s="298"/>
      <c r="AE271" s="298"/>
      <c r="AF271" s="298"/>
      <c r="AG271" s="298"/>
      <c r="AH271" s="298"/>
      <c r="AI271" s="298"/>
      <c r="AJ271" s="298"/>
      <c r="AK271" s="298"/>
      <c r="AL271" s="298"/>
      <c r="AM271" s="298"/>
      <c r="AN271" s="298"/>
      <c r="AO271" s="16"/>
      <c r="AP271" s="16"/>
    </row>
    <row r="272" spans="1:42" ht="12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79"/>
      <c r="J272" s="298"/>
      <c r="K272" s="298"/>
      <c r="L272" s="391"/>
      <c r="M272" s="16"/>
      <c r="N272" s="16"/>
      <c r="O272" s="193" t="s">
        <v>3785</v>
      </c>
      <c r="P272" s="194">
        <f>P273*0.0005</f>
        <v>15395774.837520001</v>
      </c>
      <c r="Q272" s="195"/>
      <c r="R272" s="196"/>
      <c r="S272" s="298"/>
      <c r="T272" s="298"/>
      <c r="U272" s="298"/>
      <c r="V272" s="298"/>
      <c r="W272" s="298"/>
      <c r="X272" s="298"/>
      <c r="Y272" s="298"/>
      <c r="Z272" s="298"/>
      <c r="AA272" s="298"/>
      <c r="AB272" s="298"/>
      <c r="AC272" s="298"/>
      <c r="AD272" s="298"/>
      <c r="AE272" s="298"/>
      <c r="AF272" s="298"/>
      <c r="AG272" s="298"/>
      <c r="AH272" s="298"/>
      <c r="AI272" s="298"/>
      <c r="AJ272" s="298"/>
      <c r="AK272" s="298"/>
      <c r="AL272" s="298"/>
      <c r="AM272" s="298"/>
      <c r="AN272" s="298"/>
      <c r="AO272" s="16"/>
      <c r="AP272" s="16"/>
    </row>
    <row r="273" spans="1:42" ht="12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79"/>
      <c r="J273" s="298"/>
      <c r="K273" s="298"/>
      <c r="L273" s="391"/>
      <c r="M273" s="16"/>
      <c r="N273" s="16"/>
      <c r="O273" s="197" t="s">
        <v>3786</v>
      </c>
      <c r="P273" s="198">
        <v>30791549675.040001</v>
      </c>
      <c r="Q273" s="195"/>
      <c r="R273" s="196"/>
      <c r="S273" s="298"/>
      <c r="T273" s="298"/>
      <c r="U273" s="298"/>
      <c r="V273" s="298"/>
      <c r="W273" s="298"/>
      <c r="X273" s="298"/>
      <c r="Y273" s="298"/>
      <c r="Z273" s="298"/>
      <c r="AA273" s="298"/>
      <c r="AB273" s="298"/>
      <c r="AC273" s="298"/>
      <c r="AD273" s="298"/>
      <c r="AE273" s="298"/>
      <c r="AF273" s="298"/>
      <c r="AG273" s="298"/>
      <c r="AH273" s="298"/>
      <c r="AI273" s="298"/>
      <c r="AJ273" s="298"/>
      <c r="AK273" s="298"/>
      <c r="AL273" s="298"/>
      <c r="AM273" s="298"/>
      <c r="AN273" s="298"/>
      <c r="AO273" s="298"/>
      <c r="AP273" s="298"/>
    </row>
    <row r="274" spans="1:42" ht="12.75" customHeight="1" x14ac:dyDescent="0.2">
      <c r="A274" s="16"/>
      <c r="B274" s="392" t="s">
        <v>3787</v>
      </c>
      <c r="C274" s="392"/>
      <c r="D274" s="392"/>
      <c r="E274" s="392"/>
      <c r="F274" s="392"/>
      <c r="G274" s="392"/>
      <c r="H274" s="392"/>
      <c r="I274" s="393"/>
      <c r="J274" s="394"/>
      <c r="K274" s="394"/>
      <c r="L274" s="395"/>
      <c r="M274" s="16"/>
      <c r="N274" s="491" t="s">
        <v>3788</v>
      </c>
      <c r="O274" s="476"/>
      <c r="P274" s="396">
        <f>P272-P271</f>
        <v>161348.95751999505</v>
      </c>
      <c r="Q274" s="199"/>
      <c r="R274" s="196"/>
      <c r="S274" s="298"/>
      <c r="T274" s="298"/>
      <c r="U274" s="298"/>
      <c r="V274" s="298"/>
      <c r="W274" s="298"/>
      <c r="X274" s="298"/>
      <c r="Y274" s="298"/>
      <c r="Z274" s="298"/>
      <c r="AA274" s="298"/>
      <c r="AB274" s="298"/>
      <c r="AC274" s="298"/>
      <c r="AD274" s="298"/>
      <c r="AE274" s="298"/>
      <c r="AF274" s="298"/>
      <c r="AG274" s="298"/>
      <c r="AH274" s="298"/>
      <c r="AI274" s="298"/>
      <c r="AJ274" s="298"/>
      <c r="AK274" s="298"/>
      <c r="AL274" s="298"/>
      <c r="AM274" s="298"/>
      <c r="AN274" s="298"/>
      <c r="AO274" s="298"/>
      <c r="AP274" s="298"/>
    </row>
    <row r="275" spans="1:42" ht="12.75" customHeight="1" x14ac:dyDescent="0.2">
      <c r="A275" s="16"/>
      <c r="B275" s="394"/>
      <c r="C275" s="394"/>
      <c r="D275" s="394"/>
      <c r="E275" s="394"/>
      <c r="F275" s="394"/>
      <c r="G275" s="394"/>
      <c r="H275" s="394"/>
      <c r="I275" s="393"/>
      <c r="J275" s="394"/>
      <c r="K275" s="394"/>
      <c r="L275" s="395"/>
      <c r="M275" s="16"/>
      <c r="N275" s="16"/>
      <c r="O275" s="200"/>
      <c r="P275" s="201"/>
      <c r="Q275" s="199"/>
      <c r="R275" s="202"/>
      <c r="S275" s="298"/>
      <c r="T275" s="298"/>
      <c r="U275" s="298"/>
      <c r="V275" s="298"/>
      <c r="W275" s="298"/>
      <c r="X275" s="298"/>
      <c r="Y275" s="298"/>
      <c r="Z275" s="298"/>
      <c r="AA275" s="298"/>
      <c r="AB275" s="298"/>
      <c r="AC275" s="298"/>
      <c r="AD275" s="298"/>
      <c r="AE275" s="298"/>
      <c r="AF275" s="298"/>
      <c r="AG275" s="298"/>
      <c r="AH275" s="298"/>
      <c r="AI275" s="298"/>
      <c r="AJ275" s="298"/>
      <c r="AK275" s="298"/>
      <c r="AL275" s="298"/>
      <c r="AM275" s="298"/>
      <c r="AN275" s="298"/>
      <c r="AO275" s="298"/>
      <c r="AP275" s="298"/>
    </row>
    <row r="276" spans="1:42" ht="12.75" customHeight="1" x14ac:dyDescent="0.2">
      <c r="A276" s="16"/>
      <c r="B276" s="392" t="s">
        <v>3160</v>
      </c>
      <c r="C276" s="392"/>
      <c r="D276" s="392"/>
      <c r="E276" s="392"/>
      <c r="F276" s="392"/>
      <c r="G276" s="392"/>
      <c r="H276" s="392"/>
      <c r="I276" s="393"/>
      <c r="J276" s="397" t="s">
        <v>3789</v>
      </c>
      <c r="K276" s="397" t="s">
        <v>3790</v>
      </c>
      <c r="L276" s="395"/>
      <c r="M276" s="16"/>
      <c r="N276" s="16"/>
      <c r="O276" s="200"/>
      <c r="P276" s="201"/>
      <c r="Q276" s="199"/>
      <c r="R276" s="202"/>
      <c r="S276" s="298"/>
      <c r="T276" s="298"/>
      <c r="U276" s="298"/>
      <c r="V276" s="298"/>
      <c r="W276" s="298"/>
      <c r="X276" s="298"/>
      <c r="Y276" s="298"/>
      <c r="Z276" s="298"/>
      <c r="AA276" s="298"/>
      <c r="AB276" s="298"/>
      <c r="AC276" s="298"/>
      <c r="AD276" s="298"/>
      <c r="AE276" s="298"/>
      <c r="AF276" s="298"/>
      <c r="AG276" s="298"/>
      <c r="AH276" s="298"/>
      <c r="AI276" s="298"/>
      <c r="AJ276" s="298"/>
      <c r="AK276" s="298"/>
      <c r="AL276" s="298"/>
      <c r="AM276" s="298"/>
      <c r="AN276" s="298"/>
      <c r="AO276" s="298"/>
      <c r="AP276" s="298"/>
    </row>
    <row r="277" spans="1:42" ht="12.75" customHeight="1" x14ac:dyDescent="0.2">
      <c r="A277" s="16"/>
      <c r="B277" s="394" t="s">
        <v>3274</v>
      </c>
      <c r="C277" s="394"/>
      <c r="D277" s="394"/>
      <c r="E277" s="394"/>
      <c r="F277" s="394"/>
      <c r="G277" s="394"/>
      <c r="H277" s="394"/>
      <c r="I277" s="393"/>
      <c r="J277" s="398">
        <f t="shared" ref="J277:J286" si="37">SUMIF($L$3:$L$270,B277,$P$3:$P$270)</f>
        <v>3557152.64</v>
      </c>
      <c r="K277" s="399">
        <f t="shared" ref="K277:K286" si="38">J277/$J$287*100</f>
        <v>23.349436782320019</v>
      </c>
      <c r="L277" s="395" t="s">
        <v>3791</v>
      </c>
      <c r="M277" s="16"/>
      <c r="N277" s="16"/>
      <c r="O277" s="200"/>
      <c r="P277" s="201"/>
      <c r="Q277" s="199"/>
      <c r="R277" s="202"/>
      <c r="S277" s="298"/>
      <c r="T277" s="298"/>
      <c r="U277" s="298"/>
      <c r="V277" s="298"/>
      <c r="W277" s="298"/>
      <c r="X277" s="298"/>
      <c r="Y277" s="298"/>
      <c r="Z277" s="298"/>
      <c r="AA277" s="298"/>
      <c r="AB277" s="298"/>
      <c r="AC277" s="298"/>
      <c r="AD277" s="298"/>
      <c r="AE277" s="298"/>
      <c r="AF277" s="298"/>
      <c r="AG277" s="298"/>
      <c r="AH277" s="298"/>
      <c r="AI277" s="298"/>
      <c r="AJ277" s="298"/>
      <c r="AK277" s="298"/>
      <c r="AL277" s="298"/>
      <c r="AM277" s="298"/>
      <c r="AN277" s="298"/>
      <c r="AO277" s="298"/>
      <c r="AP277" s="298"/>
    </row>
    <row r="278" spans="1:42" ht="12.75" customHeight="1" x14ac:dyDescent="0.2">
      <c r="A278" s="16"/>
      <c r="B278" s="394" t="s">
        <v>3388</v>
      </c>
      <c r="C278" s="394"/>
      <c r="D278" s="394"/>
      <c r="E278" s="394"/>
      <c r="F278" s="394"/>
      <c r="G278" s="394"/>
      <c r="H278" s="394"/>
      <c r="I278" s="393"/>
      <c r="J278" s="398">
        <f t="shared" si="37"/>
        <v>1057329.96</v>
      </c>
      <c r="K278" s="399">
        <f t="shared" si="38"/>
        <v>6.9403991218866992</v>
      </c>
      <c r="L278" s="395" t="s">
        <v>3791</v>
      </c>
      <c r="M278" s="16"/>
      <c r="N278" s="16"/>
      <c r="O278" s="203" t="s">
        <v>3792</v>
      </c>
      <c r="P278" s="16"/>
      <c r="Q278" s="199"/>
      <c r="R278" s="202"/>
      <c r="S278" s="298"/>
      <c r="T278" s="298"/>
      <c r="U278" s="298"/>
      <c r="V278" s="298"/>
      <c r="W278" s="298"/>
      <c r="X278" s="298"/>
      <c r="Y278" s="298"/>
      <c r="Z278" s="298"/>
      <c r="AA278" s="298"/>
      <c r="AB278" s="298"/>
      <c r="AC278" s="298"/>
      <c r="AD278" s="298"/>
      <c r="AE278" s="298"/>
      <c r="AF278" s="298"/>
      <c r="AG278" s="298"/>
      <c r="AH278" s="298"/>
      <c r="AI278" s="298"/>
      <c r="AJ278" s="298"/>
      <c r="AK278" s="298"/>
      <c r="AL278" s="298"/>
      <c r="AM278" s="298"/>
      <c r="AN278" s="298"/>
      <c r="AO278" s="298"/>
      <c r="AP278" s="298"/>
    </row>
    <row r="279" spans="1:42" ht="12.75" customHeight="1" x14ac:dyDescent="0.2">
      <c r="A279" s="16"/>
      <c r="B279" s="394" t="s">
        <v>3171</v>
      </c>
      <c r="C279" s="394"/>
      <c r="D279" s="394"/>
      <c r="E279" s="394"/>
      <c r="F279" s="394"/>
      <c r="G279" s="394"/>
      <c r="H279" s="394"/>
      <c r="I279" s="393"/>
      <c r="J279" s="398">
        <f t="shared" si="37"/>
        <v>283055.92000000004</v>
      </c>
      <c r="K279" s="399">
        <f t="shared" si="38"/>
        <v>1.8580018848731308</v>
      </c>
      <c r="L279" s="395" t="s">
        <v>3791</v>
      </c>
      <c r="M279" s="16"/>
      <c r="N279" s="16"/>
      <c r="O279" s="204"/>
      <c r="P279" s="205" t="s">
        <v>3793</v>
      </c>
      <c r="Q279" s="199"/>
      <c r="R279" s="202"/>
      <c r="S279" s="298"/>
      <c r="T279" s="298"/>
      <c r="U279" s="298"/>
      <c r="V279" s="298"/>
      <c r="W279" s="298"/>
      <c r="X279" s="298"/>
      <c r="Y279" s="298"/>
      <c r="Z279" s="298"/>
      <c r="AA279" s="298"/>
      <c r="AB279" s="298"/>
      <c r="AC279" s="298"/>
      <c r="AD279" s="298"/>
      <c r="AE279" s="298"/>
      <c r="AF279" s="298"/>
      <c r="AG279" s="298"/>
      <c r="AH279" s="298"/>
      <c r="AI279" s="298"/>
      <c r="AJ279" s="298"/>
      <c r="AK279" s="298"/>
      <c r="AL279" s="298"/>
      <c r="AM279" s="298"/>
      <c r="AN279" s="298"/>
      <c r="AO279" s="298"/>
      <c r="AP279" s="298"/>
    </row>
    <row r="280" spans="1:42" ht="12.75" customHeight="1" x14ac:dyDescent="0.2">
      <c r="A280" s="16"/>
      <c r="B280" s="394" t="s">
        <v>3185</v>
      </c>
      <c r="C280" s="394"/>
      <c r="D280" s="394"/>
      <c r="E280" s="394"/>
      <c r="F280" s="394"/>
      <c r="G280" s="394"/>
      <c r="H280" s="394"/>
      <c r="I280" s="393"/>
      <c r="J280" s="398">
        <f t="shared" si="37"/>
        <v>236500</v>
      </c>
      <c r="K280" s="399">
        <f t="shared" si="38"/>
        <v>1.5524050716639151</v>
      </c>
      <c r="L280" s="395" t="s">
        <v>3791</v>
      </c>
      <c r="M280" s="16"/>
      <c r="N280" s="16"/>
      <c r="O280" s="206"/>
      <c r="P280" s="207" t="s">
        <v>3794</v>
      </c>
      <c r="Q280" s="199"/>
      <c r="R280" s="202"/>
      <c r="S280" s="298"/>
      <c r="T280" s="298"/>
      <c r="U280" s="298"/>
      <c r="V280" s="298"/>
      <c r="W280" s="298"/>
      <c r="X280" s="298"/>
      <c r="Y280" s="298"/>
      <c r="Z280" s="298"/>
      <c r="AA280" s="298"/>
      <c r="AB280" s="298"/>
      <c r="AC280" s="298"/>
      <c r="AD280" s="298"/>
      <c r="AE280" s="298"/>
      <c r="AF280" s="298"/>
      <c r="AG280" s="298"/>
      <c r="AH280" s="298"/>
      <c r="AI280" s="298"/>
      <c r="AJ280" s="298"/>
      <c r="AK280" s="298"/>
      <c r="AL280" s="298"/>
      <c r="AM280" s="298"/>
      <c r="AN280" s="298"/>
      <c r="AO280" s="298"/>
      <c r="AP280" s="298"/>
    </row>
    <row r="281" spans="1:42" ht="12.75" customHeight="1" x14ac:dyDescent="0.2">
      <c r="A281" s="16"/>
      <c r="B281" s="394" t="s">
        <v>3478</v>
      </c>
      <c r="C281" s="394"/>
      <c r="D281" s="394"/>
      <c r="E281" s="394"/>
      <c r="F281" s="394"/>
      <c r="G281" s="394"/>
      <c r="H281" s="394"/>
      <c r="I281" s="393"/>
      <c r="J281" s="398">
        <f t="shared" si="37"/>
        <v>3693508.6199999996</v>
      </c>
      <c r="K281" s="399">
        <f t="shared" si="38"/>
        <v>24.244488430961468</v>
      </c>
      <c r="L281" s="395" t="s">
        <v>3791</v>
      </c>
      <c r="M281" s="16"/>
      <c r="N281" s="16"/>
      <c r="O281" s="203"/>
      <c r="P281" s="16"/>
      <c r="Q281" s="199"/>
      <c r="R281" s="202"/>
      <c r="S281" s="298"/>
      <c r="T281" s="298"/>
      <c r="U281" s="298"/>
      <c r="V281" s="298"/>
      <c r="W281" s="298"/>
      <c r="X281" s="298"/>
      <c r="Y281" s="298"/>
      <c r="Z281" s="298"/>
      <c r="AA281" s="298"/>
      <c r="AB281" s="298"/>
      <c r="AC281" s="298"/>
      <c r="AD281" s="298"/>
      <c r="AE281" s="298"/>
      <c r="AF281" s="298"/>
      <c r="AG281" s="298"/>
      <c r="AH281" s="298"/>
      <c r="AI281" s="298"/>
      <c r="AJ281" s="298"/>
      <c r="AK281" s="298"/>
      <c r="AL281" s="298"/>
      <c r="AM281" s="298"/>
      <c r="AN281" s="298"/>
      <c r="AO281" s="298"/>
      <c r="AP281" s="298"/>
    </row>
    <row r="282" spans="1:42" ht="12.75" customHeight="1" x14ac:dyDescent="0.2">
      <c r="A282" s="16"/>
      <c r="B282" s="394" t="s">
        <v>3249</v>
      </c>
      <c r="C282" s="394"/>
      <c r="D282" s="394"/>
      <c r="E282" s="394"/>
      <c r="F282" s="394"/>
      <c r="G282" s="394"/>
      <c r="H282" s="394"/>
      <c r="I282" s="393"/>
      <c r="J282" s="398">
        <f t="shared" si="37"/>
        <v>1380972.4000000001</v>
      </c>
      <c r="K282" s="399">
        <f t="shared" si="38"/>
        <v>9.0648141969889604</v>
      </c>
      <c r="L282" s="395" t="s">
        <v>3791</v>
      </c>
      <c r="M282" s="16"/>
      <c r="N282" s="16"/>
      <c r="O282" s="200"/>
      <c r="P282" s="201"/>
      <c r="Q282" s="199"/>
      <c r="R282" s="202"/>
      <c r="S282" s="298"/>
      <c r="T282" s="298"/>
      <c r="U282" s="298"/>
      <c r="V282" s="298"/>
      <c r="W282" s="298"/>
      <c r="X282" s="298"/>
      <c r="Y282" s="298"/>
      <c r="Z282" s="298"/>
      <c r="AA282" s="298"/>
      <c r="AB282" s="298"/>
      <c r="AC282" s="298"/>
      <c r="AD282" s="298"/>
      <c r="AE282" s="298"/>
      <c r="AF282" s="298"/>
      <c r="AG282" s="298"/>
      <c r="AH282" s="298"/>
      <c r="AI282" s="298"/>
      <c r="AJ282" s="298"/>
      <c r="AK282" s="298"/>
      <c r="AL282" s="298"/>
      <c r="AM282" s="298"/>
      <c r="AN282" s="298"/>
      <c r="AO282" s="298"/>
      <c r="AP282" s="298"/>
    </row>
    <row r="283" spans="1:42" ht="12.75" customHeight="1" x14ac:dyDescent="0.2">
      <c r="A283" s="400"/>
      <c r="B283" s="394" t="s">
        <v>3285</v>
      </c>
      <c r="C283" s="394"/>
      <c r="D283" s="394"/>
      <c r="E283" s="394"/>
      <c r="F283" s="394"/>
      <c r="G283" s="394"/>
      <c r="H283" s="394"/>
      <c r="I283" s="393"/>
      <c r="J283" s="398">
        <f t="shared" si="37"/>
        <v>403906.75</v>
      </c>
      <c r="K283" s="399">
        <f t="shared" si="38"/>
        <v>2.6512764785593617</v>
      </c>
      <c r="L283" s="395" t="s">
        <v>3791</v>
      </c>
      <c r="M283" s="16"/>
      <c r="N283" s="16"/>
      <c r="O283" s="200"/>
      <c r="P283" s="201"/>
      <c r="Q283" s="199"/>
      <c r="R283" s="202"/>
      <c r="S283" s="298"/>
      <c r="T283" s="298"/>
      <c r="U283" s="298"/>
      <c r="V283" s="298"/>
      <c r="W283" s="298"/>
      <c r="X283" s="298"/>
      <c r="Y283" s="298"/>
      <c r="Z283" s="298"/>
      <c r="AA283" s="298"/>
      <c r="AB283" s="298"/>
      <c r="AC283" s="298"/>
      <c r="AD283" s="298"/>
      <c r="AE283" s="298"/>
      <c r="AF283" s="298"/>
      <c r="AG283" s="298"/>
      <c r="AH283" s="298"/>
      <c r="AI283" s="298"/>
      <c r="AJ283" s="298"/>
      <c r="AK283" s="298"/>
      <c r="AL283" s="298"/>
      <c r="AM283" s="298"/>
      <c r="AN283" s="298"/>
      <c r="AO283" s="298"/>
      <c r="AP283" s="298"/>
    </row>
    <row r="284" spans="1:42" ht="12.75" customHeight="1" x14ac:dyDescent="0.2">
      <c r="A284" s="400"/>
      <c r="B284" s="394" t="s">
        <v>3464</v>
      </c>
      <c r="C284" s="394"/>
      <c r="D284" s="394"/>
      <c r="E284" s="394"/>
      <c r="F284" s="394"/>
      <c r="G284" s="394"/>
      <c r="H284" s="394"/>
      <c r="I284" s="393"/>
      <c r="J284" s="398">
        <f t="shared" si="37"/>
        <v>209333.33</v>
      </c>
      <c r="K284" s="399">
        <f t="shared" si="38"/>
        <v>1.3740808590287357</v>
      </c>
      <c r="L284" s="395" t="s">
        <v>3791</v>
      </c>
      <c r="M284" s="16"/>
      <c r="N284" s="16"/>
      <c r="O284" s="200"/>
      <c r="P284" s="201"/>
      <c r="Q284" s="199"/>
      <c r="R284" s="202"/>
      <c r="S284" s="298"/>
      <c r="T284" s="298"/>
      <c r="U284" s="298"/>
      <c r="V284" s="298"/>
      <c r="W284" s="298"/>
      <c r="X284" s="298"/>
      <c r="Y284" s="298"/>
      <c r="Z284" s="298"/>
      <c r="AA284" s="298"/>
      <c r="AB284" s="298"/>
      <c r="AC284" s="298"/>
      <c r="AD284" s="298"/>
      <c r="AE284" s="298"/>
      <c r="AF284" s="298"/>
      <c r="AG284" s="298"/>
      <c r="AH284" s="298"/>
      <c r="AI284" s="298"/>
      <c r="AJ284" s="298"/>
      <c r="AK284" s="298"/>
      <c r="AL284" s="298"/>
      <c r="AM284" s="298"/>
      <c r="AN284" s="298"/>
      <c r="AO284" s="298"/>
      <c r="AP284" s="298"/>
    </row>
    <row r="285" spans="1:42" ht="12.75" customHeight="1" x14ac:dyDescent="0.2">
      <c r="A285" s="400"/>
      <c r="B285" s="394" t="s">
        <v>3306</v>
      </c>
      <c r="C285" s="394"/>
      <c r="D285" s="394"/>
      <c r="E285" s="394"/>
      <c r="F285" s="394"/>
      <c r="G285" s="394"/>
      <c r="H285" s="394"/>
      <c r="I285" s="393"/>
      <c r="J285" s="398">
        <f t="shared" si="37"/>
        <v>3791382.91</v>
      </c>
      <c r="K285" s="399">
        <f t="shared" si="38"/>
        <v>24.88694316322999</v>
      </c>
      <c r="L285" s="395" t="s">
        <v>3791</v>
      </c>
      <c r="M285" s="16"/>
      <c r="N285" s="16"/>
      <c r="O285" s="200"/>
      <c r="P285" s="201"/>
      <c r="Q285" s="199"/>
      <c r="R285" s="202"/>
      <c r="S285" s="298"/>
      <c r="T285" s="298"/>
      <c r="U285" s="298"/>
      <c r="V285" s="298"/>
      <c r="W285" s="298"/>
      <c r="X285" s="298"/>
      <c r="Y285" s="298"/>
      <c r="Z285" s="298"/>
      <c r="AA285" s="298"/>
      <c r="AB285" s="298"/>
      <c r="AC285" s="298"/>
      <c r="AD285" s="298"/>
      <c r="AE285" s="298"/>
      <c r="AF285" s="298"/>
      <c r="AG285" s="298"/>
      <c r="AH285" s="298"/>
      <c r="AI285" s="298"/>
      <c r="AJ285" s="298"/>
      <c r="AK285" s="298"/>
      <c r="AL285" s="298"/>
      <c r="AM285" s="298"/>
      <c r="AN285" s="298"/>
      <c r="AO285" s="298"/>
      <c r="AP285" s="298"/>
    </row>
    <row r="286" spans="1:42" ht="12.75" customHeight="1" x14ac:dyDescent="0.2">
      <c r="A286" s="400"/>
      <c r="B286" s="394" t="s">
        <v>3232</v>
      </c>
      <c r="C286" s="394"/>
      <c r="D286" s="394"/>
      <c r="E286" s="394"/>
      <c r="F286" s="394"/>
      <c r="G286" s="394"/>
      <c r="H286" s="394"/>
      <c r="I286" s="393"/>
      <c r="J286" s="398">
        <f t="shared" si="37"/>
        <v>621283.34999999986</v>
      </c>
      <c r="K286" s="399">
        <f t="shared" si="38"/>
        <v>4.078154010487725</v>
      </c>
      <c r="L286" s="395" t="s">
        <v>3791</v>
      </c>
      <c r="M286" s="16"/>
      <c r="N286" s="16"/>
      <c r="O286" s="200"/>
      <c r="P286" s="201"/>
      <c r="Q286" s="199"/>
      <c r="R286" s="202"/>
      <c r="S286" s="298"/>
      <c r="T286" s="298"/>
      <c r="U286" s="298"/>
      <c r="V286" s="298"/>
      <c r="W286" s="298"/>
      <c r="X286" s="298"/>
      <c r="Y286" s="298"/>
      <c r="Z286" s="298"/>
      <c r="AA286" s="298"/>
      <c r="AB286" s="298"/>
      <c r="AC286" s="298"/>
      <c r="AD286" s="298"/>
      <c r="AE286" s="298"/>
      <c r="AF286" s="298"/>
      <c r="AG286" s="298"/>
      <c r="AH286" s="298"/>
      <c r="AI286" s="298"/>
      <c r="AJ286" s="298"/>
      <c r="AK286" s="298"/>
      <c r="AL286" s="298"/>
      <c r="AM286" s="298"/>
      <c r="AN286" s="298"/>
      <c r="AO286" s="298"/>
      <c r="AP286" s="298"/>
    </row>
    <row r="287" spans="1:42" ht="12.75" customHeight="1" x14ac:dyDescent="0.2">
      <c r="A287" s="400"/>
      <c r="B287" s="392" t="s">
        <v>3795</v>
      </c>
      <c r="C287" s="392"/>
      <c r="D287" s="392"/>
      <c r="E287" s="392"/>
      <c r="F287" s="392"/>
      <c r="G287" s="392"/>
      <c r="H287" s="392"/>
      <c r="I287" s="397"/>
      <c r="J287" s="398">
        <f t="shared" ref="J287:K287" si="39">SUM(J277:J286)</f>
        <v>15234425.879999999</v>
      </c>
      <c r="K287" s="399">
        <f t="shared" si="39"/>
        <v>100</v>
      </c>
      <c r="L287" s="395" t="s">
        <v>3791</v>
      </c>
      <c r="M287" s="16"/>
      <c r="N287" s="16"/>
      <c r="O287" s="200"/>
      <c r="P287" s="201"/>
      <c r="Q287" s="199"/>
      <c r="R287" s="202"/>
      <c r="S287" s="298"/>
      <c r="T287" s="298"/>
      <c r="U287" s="298"/>
      <c r="V287" s="298"/>
      <c r="W287" s="298"/>
      <c r="X287" s="298"/>
      <c r="Y287" s="298"/>
      <c r="Z287" s="298"/>
      <c r="AA287" s="298"/>
      <c r="AB287" s="298"/>
      <c r="AC287" s="298"/>
      <c r="AD287" s="298"/>
      <c r="AE287" s="298"/>
      <c r="AF287" s="298"/>
      <c r="AG287" s="298"/>
      <c r="AH287" s="298"/>
      <c r="AI287" s="298"/>
      <c r="AJ287" s="298"/>
      <c r="AK287" s="298"/>
      <c r="AL287" s="298"/>
      <c r="AM287" s="298"/>
      <c r="AN287" s="298"/>
      <c r="AO287" s="298"/>
      <c r="AP287" s="298"/>
    </row>
    <row r="288" spans="1:42" ht="12.75" customHeight="1" x14ac:dyDescent="0.2">
      <c r="A288" s="400"/>
      <c r="B288" s="401">
        <v>2016</v>
      </c>
      <c r="C288" s="401"/>
      <c r="D288" s="401"/>
      <c r="E288" s="401"/>
      <c r="F288" s="401"/>
      <c r="G288" s="401"/>
      <c r="H288" s="401"/>
      <c r="I288" s="402"/>
      <c r="J288" s="403">
        <v>244715.19</v>
      </c>
      <c r="K288" s="404"/>
      <c r="L288" s="405"/>
      <c r="M288" s="16"/>
      <c r="N288" s="16"/>
      <c r="O288" s="200"/>
      <c r="P288" s="201"/>
      <c r="Q288" s="199"/>
      <c r="R288" s="202"/>
      <c r="S288" s="298"/>
      <c r="T288" s="298"/>
      <c r="U288" s="298"/>
      <c r="V288" s="298"/>
      <c r="W288" s="298"/>
      <c r="X288" s="298"/>
      <c r="Y288" s="298"/>
      <c r="Z288" s="298"/>
      <c r="AA288" s="298"/>
      <c r="AB288" s="298"/>
      <c r="AC288" s="298"/>
      <c r="AD288" s="298"/>
      <c r="AE288" s="298"/>
      <c r="AF288" s="298"/>
      <c r="AG288" s="298"/>
      <c r="AH288" s="298"/>
      <c r="AI288" s="298"/>
      <c r="AJ288" s="298"/>
      <c r="AK288" s="298"/>
      <c r="AL288" s="298"/>
      <c r="AM288" s="298"/>
      <c r="AN288" s="298"/>
      <c r="AO288" s="298"/>
      <c r="AP288" s="298"/>
    </row>
    <row r="289" spans="2:12" ht="12.75" customHeight="1" x14ac:dyDescent="0.2">
      <c r="B289" s="394" t="s">
        <v>3796</v>
      </c>
      <c r="C289" s="394"/>
      <c r="D289" s="394"/>
      <c r="E289" s="394"/>
      <c r="F289" s="394"/>
      <c r="G289" s="394"/>
      <c r="H289" s="394"/>
      <c r="I289" s="393"/>
      <c r="J289" s="398">
        <f>SUMIF(L14:L281,B289,P14:P281)</f>
        <v>0</v>
      </c>
      <c r="K289" s="399">
        <f>SUM(K277:K286)-K287</f>
        <v>0</v>
      </c>
      <c r="L289" s="395"/>
    </row>
    <row r="290" spans="2:12" ht="12.75" customHeight="1" x14ac:dyDescent="0.2">
      <c r="B290" s="406" t="s">
        <v>3797</v>
      </c>
      <c r="C290" s="406"/>
      <c r="D290" s="406"/>
      <c r="E290" s="406"/>
      <c r="F290" s="406"/>
      <c r="G290" s="406"/>
      <c r="H290" s="406"/>
      <c r="I290" s="407"/>
      <c r="J290" s="408">
        <f>SUM(J287:J289)</f>
        <v>15479141.069999998</v>
      </c>
      <c r="K290" s="409"/>
      <c r="L290" s="410"/>
    </row>
    <row r="311" spans="1:182" ht="12.75" customHeight="1" x14ac:dyDescent="0.2">
      <c r="A311" s="400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209"/>
      <c r="M311" s="16"/>
      <c r="N311" s="16"/>
      <c r="O311" s="210"/>
      <c r="P311" s="16"/>
      <c r="Q311" s="195"/>
      <c r="R311" s="211"/>
      <c r="S311" s="298"/>
      <c r="T311" s="298"/>
      <c r="U311" s="298"/>
      <c r="V311" s="298"/>
      <c r="W311" s="298"/>
      <c r="X311" s="298"/>
      <c r="Y311" s="298"/>
      <c r="Z311" s="298"/>
      <c r="AA311" s="298"/>
      <c r="AB311" s="298"/>
      <c r="AC311" s="298"/>
      <c r="AD311" s="298"/>
      <c r="AE311" s="298"/>
      <c r="AF311" s="298"/>
      <c r="AG311" s="298"/>
      <c r="AH311" s="298"/>
      <c r="AI311" s="298"/>
      <c r="AJ311" s="298"/>
      <c r="AK311" s="298"/>
      <c r="AL311" s="298"/>
      <c r="AM311" s="298"/>
      <c r="AN311" s="298"/>
      <c r="AO311" s="298"/>
      <c r="AP311" s="298"/>
      <c r="AQ311" s="298"/>
      <c r="AR311" s="298"/>
      <c r="AS311" s="298"/>
      <c r="AT311" s="298"/>
      <c r="AU311" s="298"/>
      <c r="AV311" s="298"/>
      <c r="AW311" s="298"/>
      <c r="AX311" s="298"/>
      <c r="AY311" s="298"/>
      <c r="AZ311" s="298"/>
      <c r="BA311" s="298"/>
      <c r="BB311" s="298"/>
      <c r="BC311" s="298"/>
      <c r="BD311" s="298"/>
      <c r="BE311" s="298"/>
      <c r="BF311" s="298"/>
      <c r="BG311" s="298"/>
      <c r="BH311" s="298"/>
      <c r="BI311" s="298"/>
      <c r="BJ311" s="298"/>
      <c r="BK311" s="298"/>
      <c r="BL311" s="298"/>
      <c r="BM311" s="298"/>
      <c r="BN311" s="298"/>
      <c r="BO311" s="298"/>
      <c r="BP311" s="298"/>
      <c r="BQ311" s="298"/>
      <c r="BR311" s="298"/>
      <c r="BS311" s="298"/>
      <c r="BT311" s="298"/>
      <c r="BU311" s="298"/>
      <c r="BV311" s="298"/>
      <c r="BW311" s="298"/>
      <c r="BX311" s="298"/>
      <c r="BY311" s="298"/>
      <c r="BZ311" s="298"/>
      <c r="CA311" s="298"/>
      <c r="CB311" s="298"/>
      <c r="CC311" s="298"/>
      <c r="CD311" s="298"/>
      <c r="CE311" s="298"/>
      <c r="CF311" s="298"/>
      <c r="CG311" s="298"/>
      <c r="CH311" s="298"/>
      <c r="CI311" s="298"/>
      <c r="CJ311" s="298"/>
      <c r="CK311" s="298"/>
      <c r="CL311" s="298"/>
      <c r="CM311" s="298"/>
      <c r="CN311" s="298"/>
      <c r="CO311" s="298"/>
      <c r="CP311" s="298"/>
      <c r="CQ311" s="298"/>
      <c r="CR311" s="298"/>
      <c r="CS311" s="298"/>
      <c r="CT311" s="298"/>
      <c r="CU311" s="298"/>
      <c r="CV311" s="298"/>
      <c r="CW311" s="298"/>
      <c r="CX311" s="298"/>
      <c r="CY311" s="298"/>
      <c r="CZ311" s="298"/>
      <c r="DA311" s="298"/>
      <c r="DB311" s="298"/>
      <c r="DC311" s="298"/>
      <c r="DD311" s="298"/>
      <c r="DE311" s="298"/>
      <c r="DF311" s="298"/>
      <c r="DG311" s="298"/>
      <c r="DH311" s="298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  <c r="EI311" s="16"/>
      <c r="EJ311" s="16"/>
      <c r="EK311" s="16"/>
      <c r="EL311" s="16"/>
      <c r="EM311" s="16"/>
      <c r="EN311" s="16"/>
      <c r="EO311" s="16"/>
      <c r="EP311" s="16"/>
      <c r="EQ311" s="16"/>
      <c r="ER311" s="16"/>
      <c r="ES311" s="16"/>
      <c r="ET311" s="16"/>
      <c r="EU311" s="16"/>
      <c r="EV311" s="16"/>
      <c r="EW311" s="16"/>
      <c r="EX311" s="16"/>
      <c r="EY311" s="16"/>
      <c r="EZ311" s="16"/>
      <c r="FA311" s="16"/>
      <c r="FB311" s="16"/>
      <c r="FC311" s="16"/>
      <c r="FD311" s="16"/>
      <c r="FE311" s="16"/>
      <c r="FF311" s="16"/>
      <c r="FG311" s="16"/>
      <c r="FH311" s="16"/>
      <c r="FI311" s="16"/>
      <c r="FJ311" s="16"/>
      <c r="FK311" s="16"/>
      <c r="FL311" s="16"/>
      <c r="FM311" s="16"/>
      <c r="FN311" s="16"/>
      <c r="FO311" s="16"/>
      <c r="FP311" s="16"/>
      <c r="FQ311" s="16"/>
      <c r="FR311" s="16"/>
      <c r="FS311" s="16"/>
      <c r="FT311" s="16"/>
      <c r="FU311" s="16"/>
      <c r="FV311" s="16"/>
      <c r="FW311" s="16"/>
      <c r="FX311" s="16"/>
      <c r="FY311" s="16"/>
      <c r="FZ311" s="16" t="s">
        <v>3744</v>
      </c>
    </row>
    <row r="312" spans="1:182" ht="12.75" customHeight="1" x14ac:dyDescent="0.2">
      <c r="A312" s="400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209"/>
      <c r="M312" s="16"/>
      <c r="N312" s="16"/>
      <c r="O312" s="210"/>
      <c r="P312" s="16"/>
      <c r="Q312" s="195"/>
      <c r="R312" s="211"/>
      <c r="S312" s="298"/>
      <c r="T312" s="298"/>
      <c r="U312" s="298"/>
      <c r="V312" s="298"/>
      <c r="W312" s="298"/>
      <c r="X312" s="298"/>
      <c r="Y312" s="298"/>
      <c r="Z312" s="298"/>
      <c r="AA312" s="298"/>
      <c r="AB312" s="298"/>
      <c r="AC312" s="298"/>
      <c r="AD312" s="298"/>
      <c r="AE312" s="298"/>
      <c r="AF312" s="298"/>
      <c r="AG312" s="298"/>
      <c r="AH312" s="298"/>
      <c r="AI312" s="298"/>
      <c r="AJ312" s="298"/>
      <c r="AK312" s="298"/>
      <c r="AL312" s="298"/>
      <c r="AM312" s="298"/>
      <c r="AN312" s="298"/>
      <c r="AO312" s="298"/>
      <c r="AP312" s="298"/>
      <c r="AQ312" s="298"/>
      <c r="AR312" s="298"/>
      <c r="AS312" s="298"/>
      <c r="AT312" s="298"/>
      <c r="AU312" s="298"/>
      <c r="AV312" s="298"/>
      <c r="AW312" s="298"/>
      <c r="AX312" s="298"/>
      <c r="AY312" s="298"/>
      <c r="AZ312" s="298"/>
      <c r="BA312" s="298"/>
      <c r="BB312" s="298"/>
      <c r="BC312" s="298"/>
      <c r="BD312" s="298"/>
      <c r="BE312" s="298"/>
      <c r="BF312" s="298"/>
      <c r="BG312" s="298"/>
      <c r="BH312" s="298"/>
      <c r="BI312" s="298"/>
      <c r="BJ312" s="298"/>
      <c r="BK312" s="298"/>
      <c r="BL312" s="298"/>
      <c r="BM312" s="298"/>
      <c r="BN312" s="298"/>
      <c r="BO312" s="298"/>
      <c r="BP312" s="298"/>
      <c r="BQ312" s="298"/>
      <c r="BR312" s="298"/>
      <c r="BS312" s="298"/>
      <c r="BT312" s="298"/>
      <c r="BU312" s="298"/>
      <c r="BV312" s="298"/>
      <c r="BW312" s="298"/>
      <c r="BX312" s="298"/>
      <c r="BY312" s="298"/>
      <c r="BZ312" s="298"/>
      <c r="CA312" s="298"/>
      <c r="CB312" s="298"/>
      <c r="CC312" s="298"/>
      <c r="CD312" s="298"/>
      <c r="CE312" s="298"/>
      <c r="CF312" s="298"/>
      <c r="CG312" s="298"/>
      <c r="CH312" s="298"/>
      <c r="CI312" s="298"/>
      <c r="CJ312" s="298"/>
      <c r="CK312" s="298"/>
      <c r="CL312" s="298"/>
      <c r="CM312" s="298"/>
      <c r="CN312" s="298"/>
      <c r="CO312" s="298"/>
      <c r="CP312" s="298"/>
      <c r="CQ312" s="298"/>
      <c r="CR312" s="298"/>
      <c r="CS312" s="298"/>
      <c r="CT312" s="298"/>
      <c r="CU312" s="298"/>
      <c r="CV312" s="298"/>
      <c r="CW312" s="298"/>
      <c r="CX312" s="298"/>
      <c r="CY312" s="298"/>
      <c r="CZ312" s="298"/>
      <c r="DA312" s="298"/>
      <c r="DB312" s="298"/>
      <c r="DC312" s="298"/>
      <c r="DD312" s="298"/>
      <c r="DE312" s="298"/>
      <c r="DF312" s="298"/>
      <c r="DG312" s="298"/>
      <c r="DH312" s="298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  <c r="EI312" s="16"/>
      <c r="EJ312" s="16"/>
      <c r="EK312" s="16"/>
      <c r="EL312" s="16"/>
      <c r="EM312" s="16"/>
      <c r="EN312" s="16"/>
      <c r="EO312" s="16"/>
      <c r="EP312" s="16"/>
      <c r="EQ312" s="16"/>
      <c r="ER312" s="16"/>
      <c r="ES312" s="16"/>
      <c r="ET312" s="16"/>
      <c r="EU312" s="16"/>
      <c r="EV312" s="16"/>
      <c r="EW312" s="16"/>
      <c r="EX312" s="16"/>
      <c r="EY312" s="16"/>
      <c r="EZ312" s="16"/>
      <c r="FA312" s="16"/>
      <c r="FB312" s="16"/>
      <c r="FC312" s="16"/>
      <c r="FD312" s="16"/>
      <c r="FE312" s="16"/>
      <c r="FF312" s="16"/>
      <c r="FG312" s="16"/>
      <c r="FH312" s="16"/>
      <c r="FI312" s="16"/>
      <c r="FJ312" s="16"/>
      <c r="FK312" s="16"/>
      <c r="FL312" s="16"/>
      <c r="FM312" s="16"/>
      <c r="FN312" s="16"/>
      <c r="FO312" s="16"/>
      <c r="FP312" s="16"/>
      <c r="FQ312" s="16"/>
      <c r="FR312" s="16"/>
      <c r="FS312" s="16"/>
      <c r="FT312" s="16"/>
      <c r="FU312" s="16"/>
      <c r="FV312" s="16"/>
      <c r="FW312" s="16"/>
      <c r="FX312" s="16"/>
      <c r="FY312" s="16"/>
      <c r="FZ312" s="16"/>
    </row>
    <row r="313" spans="1:182" ht="12.75" customHeight="1" x14ac:dyDescent="0.2">
      <c r="A313" s="400" t="s">
        <v>3744</v>
      </c>
      <c r="B313" s="16"/>
      <c r="C313" s="16"/>
      <c r="D313" s="16"/>
      <c r="E313" s="16"/>
      <c r="F313" s="16"/>
      <c r="G313" s="16"/>
      <c r="H313" s="16"/>
      <c r="I313" s="79"/>
      <c r="J313" s="16"/>
      <c r="K313" s="16"/>
      <c r="L313" s="209"/>
      <c r="M313" s="16"/>
      <c r="N313" s="16"/>
      <c r="O313" s="200"/>
      <c r="P313" s="208"/>
      <c r="Q313" s="195"/>
      <c r="R313" s="196"/>
      <c r="S313" s="298"/>
      <c r="T313" s="298"/>
      <c r="U313" s="298"/>
      <c r="V313" s="298"/>
      <c r="W313" s="298"/>
      <c r="X313" s="298"/>
      <c r="Y313" s="298"/>
      <c r="Z313" s="298"/>
      <c r="AA313" s="298"/>
      <c r="AB313" s="298"/>
      <c r="AC313" s="298"/>
      <c r="AD313" s="298"/>
      <c r="AE313" s="298"/>
      <c r="AF313" s="298"/>
      <c r="AG313" s="298"/>
      <c r="AH313" s="298"/>
      <c r="AI313" s="298"/>
      <c r="AJ313" s="298"/>
      <c r="AK313" s="298"/>
      <c r="AL313" s="298"/>
      <c r="AM313" s="298"/>
      <c r="AN313" s="298"/>
      <c r="AO313" s="298"/>
      <c r="AP313" s="298"/>
      <c r="AQ313" s="298"/>
      <c r="AR313" s="298"/>
      <c r="AS313" s="298"/>
      <c r="AT313" s="298"/>
      <c r="AU313" s="298"/>
      <c r="AV313" s="298"/>
      <c r="AW313" s="298"/>
      <c r="AX313" s="298"/>
      <c r="AY313" s="298"/>
      <c r="AZ313" s="298"/>
      <c r="BA313" s="298"/>
      <c r="BB313" s="298"/>
      <c r="BC313" s="298"/>
      <c r="BD313" s="298"/>
      <c r="BE313" s="298"/>
      <c r="BF313" s="298"/>
      <c r="BG313" s="298"/>
      <c r="BH313" s="298"/>
      <c r="BI313" s="298"/>
      <c r="BJ313" s="298"/>
      <c r="BK313" s="298"/>
      <c r="BL313" s="298"/>
      <c r="BM313" s="298"/>
      <c r="BN313" s="298"/>
      <c r="BO313" s="298"/>
      <c r="BP313" s="298"/>
      <c r="BQ313" s="298"/>
      <c r="BR313" s="298"/>
      <c r="BS313" s="298"/>
      <c r="BT313" s="298"/>
      <c r="BU313" s="298"/>
      <c r="BV313" s="298"/>
      <c r="BW313" s="298"/>
      <c r="BX313" s="298"/>
      <c r="BY313" s="298"/>
      <c r="BZ313" s="298"/>
      <c r="CA313" s="298"/>
      <c r="CB313" s="298"/>
      <c r="CC313" s="298"/>
      <c r="CD313" s="298"/>
      <c r="CE313" s="298"/>
      <c r="CF313" s="298"/>
      <c r="CG313" s="298"/>
      <c r="CH313" s="298"/>
      <c r="CI313" s="298"/>
      <c r="CJ313" s="298"/>
      <c r="CK313" s="298"/>
      <c r="CL313" s="298"/>
      <c r="CM313" s="298"/>
      <c r="CN313" s="298"/>
      <c r="CO313" s="298"/>
      <c r="CP313" s="298"/>
      <c r="CQ313" s="298"/>
      <c r="CR313" s="298"/>
      <c r="CS313" s="298"/>
      <c r="CT313" s="298"/>
      <c r="CU313" s="298"/>
      <c r="CV313" s="298"/>
      <c r="CW313" s="298"/>
      <c r="CX313" s="298"/>
      <c r="CY313" s="298"/>
      <c r="CZ313" s="298"/>
      <c r="DA313" s="298"/>
      <c r="DB313" s="298"/>
      <c r="DC313" s="298"/>
      <c r="DD313" s="298"/>
      <c r="DE313" s="298"/>
      <c r="DF313" s="298"/>
      <c r="DG313" s="298"/>
      <c r="DH313" s="298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  <c r="EI313" s="16"/>
      <c r="EJ313" s="16"/>
      <c r="EK313" s="16"/>
      <c r="EL313" s="16"/>
      <c r="EM313" s="16"/>
      <c r="EN313" s="16"/>
      <c r="EO313" s="16"/>
      <c r="EP313" s="16"/>
      <c r="EQ313" s="16"/>
      <c r="ER313" s="16"/>
      <c r="ES313" s="16"/>
      <c r="ET313" s="16"/>
      <c r="EU313" s="16"/>
      <c r="EV313" s="16"/>
      <c r="EW313" s="16"/>
      <c r="EX313" s="16"/>
      <c r="EY313" s="16"/>
      <c r="EZ313" s="16"/>
      <c r="FA313" s="16"/>
      <c r="FB313" s="16"/>
      <c r="FC313" s="16"/>
      <c r="FD313" s="16"/>
      <c r="FE313" s="16"/>
      <c r="FF313" s="16"/>
      <c r="FG313" s="16"/>
      <c r="FH313" s="16"/>
      <c r="FI313" s="16"/>
      <c r="FJ313" s="16"/>
      <c r="FK313" s="16"/>
      <c r="FL313" s="16"/>
      <c r="FM313" s="16"/>
      <c r="FN313" s="16"/>
      <c r="FO313" s="16"/>
      <c r="FP313" s="16"/>
      <c r="FQ313" s="16"/>
      <c r="FR313" s="16"/>
      <c r="FS313" s="16"/>
      <c r="FT313" s="16"/>
      <c r="FU313" s="16"/>
      <c r="FV313" s="16"/>
      <c r="FW313" s="16"/>
      <c r="FX313" s="16"/>
      <c r="FY313" s="16"/>
      <c r="FZ313" s="16"/>
    </row>
  </sheetData>
  <autoFilter ref="A1:S313" xr:uid="{00000000-0009-0000-0000-000001000000}"/>
  <mergeCells count="25">
    <mergeCell ref="N274:O274"/>
    <mergeCell ref="T219:AF219"/>
    <mergeCell ref="T220:AJ220"/>
    <mergeCell ref="T226:AO226"/>
    <mergeCell ref="T237:AH237"/>
    <mergeCell ref="T249:AP249"/>
    <mergeCell ref="T256:AM256"/>
    <mergeCell ref="T262:AM262"/>
    <mergeCell ref="T179:AP179"/>
    <mergeCell ref="T180:AP180"/>
    <mergeCell ref="T203:AP203"/>
    <mergeCell ref="T264:AM264"/>
    <mergeCell ref="B271:M271"/>
    <mergeCell ref="P271:R271"/>
    <mergeCell ref="T49:AP49"/>
    <mergeCell ref="A125:B125"/>
    <mergeCell ref="C125:J125"/>
    <mergeCell ref="T136:AG136"/>
    <mergeCell ref="T147:X147"/>
    <mergeCell ref="A28:B28"/>
    <mergeCell ref="C28:K28"/>
    <mergeCell ref="A35:B35"/>
    <mergeCell ref="C35:K35"/>
    <mergeCell ref="A48:B48"/>
    <mergeCell ref="C48:K48"/>
  </mergeCells>
  <pageMargins left="0.511811024" right="0.511811024" top="0.78740157499999996" bottom="0.7874015749999999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2"/>
  <sheetViews>
    <sheetView workbookViewId="0"/>
  </sheetViews>
  <sheetFormatPr defaultColWidth="12.625" defaultRowHeight="15" customHeight="1" x14ac:dyDescent="0.2"/>
  <cols>
    <col min="1" max="1" width="88.5" customWidth="1"/>
    <col min="2" max="2" width="17.25" customWidth="1"/>
    <col min="3" max="4" width="12.5" customWidth="1"/>
    <col min="5" max="5" width="11.625" customWidth="1"/>
    <col min="6" max="6" width="12.5" customWidth="1"/>
    <col min="7" max="26" width="7.625" customWidth="1"/>
  </cols>
  <sheetData>
    <row r="1" spans="1:7" x14ac:dyDescent="0.25">
      <c r="A1" s="212" t="s">
        <v>3798</v>
      </c>
      <c r="B1" s="213">
        <v>2014</v>
      </c>
      <c r="C1" s="213">
        <v>2015</v>
      </c>
      <c r="D1" s="213">
        <v>2016</v>
      </c>
      <c r="E1" s="213">
        <v>2017</v>
      </c>
      <c r="F1" s="213" t="s">
        <v>3799</v>
      </c>
    </row>
    <row r="2" spans="1:7" x14ac:dyDescent="0.25">
      <c r="A2" s="214" t="s">
        <v>13</v>
      </c>
      <c r="B2" s="215">
        <v>2152704.7400000007</v>
      </c>
      <c r="C2" s="215">
        <v>2838622.3600000013</v>
      </c>
      <c r="D2" s="215">
        <v>2906502.2999999993</v>
      </c>
      <c r="E2" s="215">
        <v>1196596.4400000002</v>
      </c>
      <c r="F2" s="215">
        <v>9094425.8399999999</v>
      </c>
      <c r="G2" s="215">
        <f t="shared" ref="G2:G132" si="0">F2/$F$132*100</f>
        <v>24.641433079248802</v>
      </c>
    </row>
    <row r="3" spans="1:7" x14ac:dyDescent="0.25">
      <c r="A3" s="214" t="s">
        <v>56</v>
      </c>
      <c r="B3" s="215">
        <v>771633.21</v>
      </c>
      <c r="C3" s="215">
        <v>1169797.25</v>
      </c>
      <c r="D3" s="215">
        <v>1293179.98</v>
      </c>
      <c r="E3" s="215">
        <v>341224.3</v>
      </c>
      <c r="F3" s="215">
        <v>3575834.7399999998</v>
      </c>
      <c r="G3" s="215">
        <f t="shared" si="0"/>
        <v>9.688758146843389</v>
      </c>
    </row>
    <row r="4" spans="1:7" x14ac:dyDescent="0.25">
      <c r="A4" s="214" t="s">
        <v>308</v>
      </c>
      <c r="B4" s="215"/>
      <c r="C4" s="215">
        <v>1607129.18</v>
      </c>
      <c r="D4" s="215">
        <v>272714.2</v>
      </c>
      <c r="E4" s="215">
        <v>1169671.45</v>
      </c>
      <c r="F4" s="215">
        <v>3049514.83</v>
      </c>
      <c r="G4" s="215">
        <f t="shared" si="0"/>
        <v>8.2626893582565941</v>
      </c>
    </row>
    <row r="5" spans="1:7" x14ac:dyDescent="0.25">
      <c r="A5" s="214" t="s">
        <v>210</v>
      </c>
      <c r="B5" s="215">
        <v>254096</v>
      </c>
      <c r="C5" s="215">
        <v>1037008.98</v>
      </c>
      <c r="D5" s="215">
        <v>726880.18</v>
      </c>
      <c r="E5" s="215">
        <v>411251.78</v>
      </c>
      <c r="F5" s="215">
        <v>2429236.9400000004</v>
      </c>
      <c r="G5" s="215">
        <f t="shared" si="0"/>
        <v>6.5820405316152586</v>
      </c>
    </row>
    <row r="6" spans="1:7" x14ac:dyDescent="0.25">
      <c r="A6" s="214" t="s">
        <v>105</v>
      </c>
      <c r="B6" s="215">
        <v>306523.77</v>
      </c>
      <c r="C6" s="215">
        <v>407861.31</v>
      </c>
      <c r="D6" s="215">
        <v>853041.11999999988</v>
      </c>
      <c r="E6" s="215"/>
      <c r="F6" s="215">
        <v>1567426.2</v>
      </c>
      <c r="G6" s="215">
        <f t="shared" si="0"/>
        <v>4.2469561568233365</v>
      </c>
    </row>
    <row r="7" spans="1:7" x14ac:dyDescent="0.25">
      <c r="A7" s="214" t="s">
        <v>34</v>
      </c>
      <c r="B7" s="215">
        <v>976228.14</v>
      </c>
      <c r="C7" s="215">
        <v>255052.79999999999</v>
      </c>
      <c r="D7" s="215">
        <v>327831.78000000003</v>
      </c>
      <c r="E7" s="215"/>
      <c r="F7" s="215">
        <v>1559112.72</v>
      </c>
      <c r="G7" s="215">
        <f t="shared" si="0"/>
        <v>4.2244307039052806</v>
      </c>
    </row>
    <row r="8" spans="1:7" x14ac:dyDescent="0.25">
      <c r="A8" s="214" t="s">
        <v>3800</v>
      </c>
      <c r="B8" s="215">
        <v>230000</v>
      </c>
      <c r="C8" s="215">
        <v>240518.93</v>
      </c>
      <c r="D8" s="215">
        <v>734204.91999999993</v>
      </c>
      <c r="E8" s="215">
        <v>225000</v>
      </c>
      <c r="F8" s="215">
        <v>1429723.8499999999</v>
      </c>
      <c r="G8" s="215">
        <f t="shared" si="0"/>
        <v>3.8738503333137242</v>
      </c>
    </row>
    <row r="9" spans="1:7" x14ac:dyDescent="0.25">
      <c r="A9" s="214" t="s">
        <v>39</v>
      </c>
      <c r="B9" s="215">
        <v>1225400.2799999998</v>
      </c>
      <c r="C9" s="215"/>
      <c r="D9" s="215"/>
      <c r="E9" s="215"/>
      <c r="F9" s="215">
        <v>1225400.2799999998</v>
      </c>
      <c r="G9" s="215">
        <f t="shared" si="0"/>
        <v>3.3202336822741896</v>
      </c>
    </row>
    <row r="10" spans="1:7" x14ac:dyDescent="0.25">
      <c r="A10" s="214" t="s">
        <v>127</v>
      </c>
      <c r="B10" s="215">
        <v>639793.79</v>
      </c>
      <c r="C10" s="215"/>
      <c r="D10" s="215"/>
      <c r="E10" s="215"/>
      <c r="F10" s="215">
        <v>639793.79</v>
      </c>
      <c r="G10" s="215">
        <f t="shared" si="0"/>
        <v>1.7335273428106774</v>
      </c>
    </row>
    <row r="11" spans="1:7" x14ac:dyDescent="0.25">
      <c r="A11" s="214" t="s">
        <v>374</v>
      </c>
      <c r="B11" s="215"/>
      <c r="C11" s="215">
        <v>224714.14</v>
      </c>
      <c r="D11" s="215">
        <v>414685.92000000004</v>
      </c>
      <c r="E11" s="215"/>
      <c r="F11" s="215">
        <v>639400.06000000006</v>
      </c>
      <c r="G11" s="215">
        <f t="shared" si="0"/>
        <v>1.7324605276409257</v>
      </c>
    </row>
    <row r="12" spans="1:7" x14ac:dyDescent="0.25">
      <c r="A12" s="214" t="s">
        <v>808</v>
      </c>
      <c r="B12" s="215"/>
      <c r="C12" s="215"/>
      <c r="D12" s="215"/>
      <c r="E12" s="215">
        <v>598800.31000000006</v>
      </c>
      <c r="F12" s="215">
        <v>598800.31000000006</v>
      </c>
      <c r="G12" s="215">
        <f t="shared" si="0"/>
        <v>1.6224551199043522</v>
      </c>
    </row>
    <row r="13" spans="1:7" x14ac:dyDescent="0.25">
      <c r="A13" s="214" t="s">
        <v>350</v>
      </c>
      <c r="B13" s="215"/>
      <c r="C13" s="215">
        <v>326646.34000000003</v>
      </c>
      <c r="D13" s="215"/>
      <c r="E13" s="215">
        <v>199598.49</v>
      </c>
      <c r="F13" s="215">
        <v>526244.83000000007</v>
      </c>
      <c r="G13" s="215">
        <f t="shared" si="0"/>
        <v>1.4258653586146197</v>
      </c>
    </row>
    <row r="14" spans="1:7" x14ac:dyDescent="0.25">
      <c r="A14" s="214" t="s">
        <v>151</v>
      </c>
      <c r="B14" s="215">
        <v>80000</v>
      </c>
      <c r="C14" s="215">
        <v>231495.55</v>
      </c>
      <c r="D14" s="215">
        <v>197328.33</v>
      </c>
      <c r="E14" s="215"/>
      <c r="F14" s="215">
        <v>508823.88</v>
      </c>
      <c r="G14" s="215">
        <f t="shared" si="0"/>
        <v>1.3786631293420633</v>
      </c>
    </row>
    <row r="15" spans="1:7" x14ac:dyDescent="0.25">
      <c r="A15" s="214" t="s">
        <v>3801</v>
      </c>
      <c r="B15" s="215">
        <v>192000</v>
      </c>
      <c r="C15" s="215">
        <v>300000</v>
      </c>
      <c r="D15" s="215"/>
      <c r="E15" s="215"/>
      <c r="F15" s="215">
        <v>492000</v>
      </c>
      <c r="G15" s="215">
        <f t="shared" si="0"/>
        <v>1.3330786668980534</v>
      </c>
    </row>
    <row r="16" spans="1:7" x14ac:dyDescent="0.25">
      <c r="A16" s="214" t="s">
        <v>76</v>
      </c>
      <c r="B16" s="215">
        <v>199999.99</v>
      </c>
      <c r="C16" s="215">
        <v>172839.48</v>
      </c>
      <c r="D16" s="215"/>
      <c r="E16" s="215">
        <v>50000</v>
      </c>
      <c r="F16" s="215">
        <v>422839.47</v>
      </c>
      <c r="G16" s="215">
        <f t="shared" si="0"/>
        <v>1.1456875548363403</v>
      </c>
    </row>
    <row r="17" spans="1:7" x14ac:dyDescent="0.25">
      <c r="A17" s="214" t="s">
        <v>774</v>
      </c>
      <c r="B17" s="215"/>
      <c r="C17" s="215"/>
      <c r="D17" s="215"/>
      <c r="E17" s="215">
        <v>412997.02</v>
      </c>
      <c r="F17" s="215">
        <v>412997.02</v>
      </c>
      <c r="G17" s="215">
        <f t="shared" si="0"/>
        <v>1.1190193432001398</v>
      </c>
    </row>
    <row r="18" spans="1:7" x14ac:dyDescent="0.25">
      <c r="A18" s="214" t="s">
        <v>100</v>
      </c>
      <c r="B18" s="215">
        <v>370257.76</v>
      </c>
      <c r="C18" s="215"/>
      <c r="D18" s="215"/>
      <c r="E18" s="215"/>
      <c r="F18" s="215">
        <v>370257.76</v>
      </c>
      <c r="G18" s="215">
        <f t="shared" si="0"/>
        <v>1.0032169128241044</v>
      </c>
    </row>
    <row r="19" spans="1:7" x14ac:dyDescent="0.25">
      <c r="A19" s="214" t="s">
        <v>446</v>
      </c>
      <c r="B19" s="215"/>
      <c r="C19" s="215">
        <v>180000</v>
      </c>
      <c r="D19" s="215">
        <v>187499.85</v>
      </c>
      <c r="E19" s="215"/>
      <c r="F19" s="215">
        <v>367499.85</v>
      </c>
      <c r="G19" s="215">
        <f t="shared" si="0"/>
        <v>0.99574432951876957</v>
      </c>
    </row>
    <row r="20" spans="1:7" x14ac:dyDescent="0.25">
      <c r="A20" s="214" t="s">
        <v>270</v>
      </c>
      <c r="B20" s="215"/>
      <c r="C20" s="215">
        <v>348565.5</v>
      </c>
      <c r="D20" s="215"/>
      <c r="E20" s="215"/>
      <c r="F20" s="215">
        <v>348565.5</v>
      </c>
      <c r="G20" s="215">
        <f t="shared" si="0"/>
        <v>0.94444152859075903</v>
      </c>
    </row>
    <row r="21" spans="1:7" ht="15.75" customHeight="1" x14ac:dyDescent="0.25">
      <c r="A21" s="214" t="s">
        <v>116</v>
      </c>
      <c r="B21" s="215">
        <v>199999.99</v>
      </c>
      <c r="C21" s="215">
        <v>70000</v>
      </c>
      <c r="D21" s="215">
        <v>70000</v>
      </c>
      <c r="E21" s="215"/>
      <c r="F21" s="215">
        <v>339999.99</v>
      </c>
      <c r="G21" s="215">
        <f t="shared" si="0"/>
        <v>0.92123319799705583</v>
      </c>
    </row>
    <row r="22" spans="1:7" ht="15.75" customHeight="1" x14ac:dyDescent="0.25">
      <c r="A22" s="214" t="s">
        <v>778</v>
      </c>
      <c r="B22" s="215"/>
      <c r="C22" s="215"/>
      <c r="D22" s="215"/>
      <c r="E22" s="215">
        <v>289532.18</v>
      </c>
      <c r="F22" s="215">
        <v>289532.18</v>
      </c>
      <c r="G22" s="215">
        <f t="shared" si="0"/>
        <v>0.78449018808635618</v>
      </c>
    </row>
    <row r="23" spans="1:7" ht="15.75" customHeight="1" x14ac:dyDescent="0.25">
      <c r="A23" s="214" t="s">
        <v>283</v>
      </c>
      <c r="B23" s="215"/>
      <c r="C23" s="215">
        <v>115240.11</v>
      </c>
      <c r="D23" s="215">
        <v>166069.78</v>
      </c>
      <c r="E23" s="215"/>
      <c r="F23" s="215">
        <v>281309.89</v>
      </c>
      <c r="G23" s="215">
        <f t="shared" si="0"/>
        <v>0.76221181533828875</v>
      </c>
    </row>
    <row r="24" spans="1:7" ht="15.75" customHeight="1" x14ac:dyDescent="0.25">
      <c r="A24" s="214" t="s">
        <v>140</v>
      </c>
      <c r="B24" s="215">
        <v>274791.67999999999</v>
      </c>
      <c r="C24" s="215"/>
      <c r="D24" s="215"/>
      <c r="E24" s="215"/>
      <c r="F24" s="215">
        <v>274791.67999999999</v>
      </c>
      <c r="G24" s="215">
        <f t="shared" si="0"/>
        <v>0.74455066351438304</v>
      </c>
    </row>
    <row r="25" spans="1:7" ht="15.75" customHeight="1" x14ac:dyDescent="0.25">
      <c r="A25" s="214" t="s">
        <v>676</v>
      </c>
      <c r="B25" s="215"/>
      <c r="C25" s="215"/>
      <c r="D25" s="215">
        <v>259465.25</v>
      </c>
      <c r="E25" s="215"/>
      <c r="F25" s="215">
        <v>259465.25</v>
      </c>
      <c r="G25" s="215">
        <f t="shared" si="0"/>
        <v>0.70302355604953282</v>
      </c>
    </row>
    <row r="26" spans="1:7" ht="15.75" customHeight="1" x14ac:dyDescent="0.25">
      <c r="A26" s="214" t="s">
        <v>432</v>
      </c>
      <c r="B26" s="215"/>
      <c r="C26" s="215">
        <v>45000</v>
      </c>
      <c r="D26" s="215">
        <v>194796.52000000002</v>
      </c>
      <c r="E26" s="215"/>
      <c r="F26" s="215">
        <v>239796.52000000002</v>
      </c>
      <c r="G26" s="215">
        <f t="shared" si="0"/>
        <v>0.64973094554551303</v>
      </c>
    </row>
    <row r="27" spans="1:7" ht="15.75" customHeight="1" x14ac:dyDescent="0.25">
      <c r="A27" s="214" t="s">
        <v>488</v>
      </c>
      <c r="B27" s="215"/>
      <c r="C27" s="215"/>
      <c r="D27" s="215">
        <v>224141.05</v>
      </c>
      <c r="E27" s="215"/>
      <c r="F27" s="215">
        <v>224141.05</v>
      </c>
      <c r="G27" s="215">
        <f t="shared" si="0"/>
        <v>0.60731230107953238</v>
      </c>
    </row>
    <row r="28" spans="1:7" ht="15.75" customHeight="1" x14ac:dyDescent="0.25">
      <c r="A28" s="214" t="s">
        <v>803</v>
      </c>
      <c r="B28" s="215"/>
      <c r="C28" s="215"/>
      <c r="D28" s="215"/>
      <c r="E28" s="215">
        <v>200000</v>
      </c>
      <c r="F28" s="215">
        <v>200000</v>
      </c>
      <c r="G28" s="215">
        <f t="shared" si="0"/>
        <v>0.54190189711302983</v>
      </c>
    </row>
    <row r="29" spans="1:7" ht="15.75" customHeight="1" x14ac:dyDescent="0.25">
      <c r="A29" s="214" t="s">
        <v>3802</v>
      </c>
      <c r="B29" s="215"/>
      <c r="C29" s="215">
        <v>200000</v>
      </c>
      <c r="D29" s="215"/>
      <c r="E29" s="215"/>
      <c r="F29" s="215">
        <v>200000</v>
      </c>
      <c r="G29" s="215">
        <f t="shared" si="0"/>
        <v>0.54190189711302983</v>
      </c>
    </row>
    <row r="30" spans="1:7" ht="15.75" customHeight="1" x14ac:dyDescent="0.25">
      <c r="A30" s="214" t="s">
        <v>475</v>
      </c>
      <c r="B30" s="215"/>
      <c r="C30" s="215">
        <v>199999.23</v>
      </c>
      <c r="D30" s="215"/>
      <c r="E30" s="215"/>
      <c r="F30" s="215">
        <v>199999.23</v>
      </c>
      <c r="G30" s="215">
        <f t="shared" si="0"/>
        <v>0.54189981079072602</v>
      </c>
    </row>
    <row r="31" spans="1:7" ht="15.75" customHeight="1" x14ac:dyDescent="0.25">
      <c r="A31" s="214" t="s">
        <v>696</v>
      </c>
      <c r="B31" s="215"/>
      <c r="C31" s="215"/>
      <c r="D31" s="215"/>
      <c r="E31" s="215">
        <v>199998.75</v>
      </c>
      <c r="F31" s="215">
        <v>199998.75</v>
      </c>
      <c r="G31" s="215">
        <f t="shared" si="0"/>
        <v>0.54189851022617286</v>
      </c>
    </row>
    <row r="32" spans="1:7" ht="15.75" customHeight="1" x14ac:dyDescent="0.25">
      <c r="A32" s="214" t="s">
        <v>550</v>
      </c>
      <c r="B32" s="215"/>
      <c r="C32" s="215"/>
      <c r="D32" s="215">
        <v>158611.85999999999</v>
      </c>
      <c r="E32" s="215">
        <v>38339.96</v>
      </c>
      <c r="F32" s="215">
        <v>196951.81999999998</v>
      </c>
      <c r="G32" s="215">
        <f t="shared" si="0"/>
        <v>0.53364282448931988</v>
      </c>
    </row>
    <row r="33" spans="1:7" ht="15.75" customHeight="1" x14ac:dyDescent="0.25">
      <c r="A33" s="214" t="s">
        <v>176</v>
      </c>
      <c r="B33" s="215">
        <v>105000</v>
      </c>
      <c r="C33" s="215"/>
      <c r="D33" s="215"/>
      <c r="E33" s="215">
        <v>72000</v>
      </c>
      <c r="F33" s="215">
        <v>177000</v>
      </c>
      <c r="G33" s="215">
        <f t="shared" si="0"/>
        <v>0.47958317894503144</v>
      </c>
    </row>
    <row r="34" spans="1:7" ht="15.75" customHeight="1" x14ac:dyDescent="0.25">
      <c r="A34" s="214" t="s">
        <v>403</v>
      </c>
      <c r="B34" s="215"/>
      <c r="C34" s="215">
        <v>168000</v>
      </c>
      <c r="D34" s="215"/>
      <c r="E34" s="215"/>
      <c r="F34" s="215">
        <v>168000</v>
      </c>
      <c r="G34" s="215">
        <f t="shared" si="0"/>
        <v>0.4551975935749451</v>
      </c>
    </row>
    <row r="35" spans="1:7" ht="15.75" customHeight="1" x14ac:dyDescent="0.25">
      <c r="A35" s="214" t="s">
        <v>702</v>
      </c>
      <c r="B35" s="215"/>
      <c r="C35" s="215"/>
      <c r="D35" s="215"/>
      <c r="E35" s="215">
        <v>166495.13</v>
      </c>
      <c r="F35" s="215">
        <v>166495.13</v>
      </c>
      <c r="G35" s="215">
        <f t="shared" si="0"/>
        <v>0.45112013403540263</v>
      </c>
    </row>
    <row r="36" spans="1:7" ht="15.75" customHeight="1" x14ac:dyDescent="0.25">
      <c r="A36" s="214" t="s">
        <v>751</v>
      </c>
      <c r="B36" s="215"/>
      <c r="C36" s="215"/>
      <c r="D36" s="215"/>
      <c r="E36" s="215">
        <v>150000</v>
      </c>
      <c r="F36" s="215">
        <v>150000</v>
      </c>
      <c r="G36" s="215">
        <f t="shared" si="0"/>
        <v>0.40642642283477243</v>
      </c>
    </row>
    <row r="37" spans="1:7" ht="15.75" customHeight="1" x14ac:dyDescent="0.25">
      <c r="A37" s="214" t="s">
        <v>588</v>
      </c>
      <c r="B37" s="215"/>
      <c r="C37" s="215"/>
      <c r="D37" s="215">
        <v>150000</v>
      </c>
      <c r="E37" s="215"/>
      <c r="F37" s="215">
        <v>150000</v>
      </c>
      <c r="G37" s="215">
        <f t="shared" si="0"/>
        <v>0.40642642283477243</v>
      </c>
    </row>
    <row r="38" spans="1:7" ht="15.75" customHeight="1" x14ac:dyDescent="0.25">
      <c r="A38" s="214" t="s">
        <v>3803</v>
      </c>
      <c r="B38" s="215"/>
      <c r="C38" s="215">
        <v>142321.38</v>
      </c>
      <c r="D38" s="215"/>
      <c r="E38" s="215"/>
      <c r="F38" s="215">
        <v>142321.38</v>
      </c>
      <c r="G38" s="215">
        <f t="shared" si="0"/>
        <v>0.38562112910872215</v>
      </c>
    </row>
    <row r="39" spans="1:7" ht="15.75" customHeight="1" x14ac:dyDescent="0.25">
      <c r="A39" s="214" t="s">
        <v>603</v>
      </c>
      <c r="B39" s="215"/>
      <c r="C39" s="215"/>
      <c r="D39" s="215">
        <v>139000</v>
      </c>
      <c r="E39" s="215"/>
      <c r="F39" s="215">
        <v>139000</v>
      </c>
      <c r="G39" s="215">
        <f t="shared" si="0"/>
        <v>0.37662181849355575</v>
      </c>
    </row>
    <row r="40" spans="1:7" ht="15.75" customHeight="1" x14ac:dyDescent="0.25">
      <c r="A40" s="214" t="s">
        <v>318</v>
      </c>
      <c r="B40" s="215"/>
      <c r="C40" s="215">
        <v>133333.32999999999</v>
      </c>
      <c r="D40" s="215"/>
      <c r="E40" s="215"/>
      <c r="F40" s="215">
        <v>133333.32999999999</v>
      </c>
      <c r="G40" s="215">
        <f t="shared" si="0"/>
        <v>0.36126792237698824</v>
      </c>
    </row>
    <row r="41" spans="1:7" ht="15.75" customHeight="1" x14ac:dyDescent="0.25">
      <c r="A41" s="214" t="s">
        <v>95</v>
      </c>
      <c r="B41" s="215">
        <v>129988.42</v>
      </c>
      <c r="C41" s="215"/>
      <c r="D41" s="215"/>
      <c r="E41" s="215"/>
      <c r="F41" s="215">
        <v>129988.42</v>
      </c>
      <c r="G41" s="215">
        <f t="shared" si="0"/>
        <v>0.35220485700362653</v>
      </c>
    </row>
    <row r="42" spans="1:7" ht="15.75" customHeight="1" x14ac:dyDescent="0.25">
      <c r="A42" s="214" t="s">
        <v>290</v>
      </c>
      <c r="B42" s="215"/>
      <c r="C42" s="215">
        <v>126265.12</v>
      </c>
      <c r="D42" s="215"/>
      <c r="E42" s="215"/>
      <c r="F42" s="215">
        <v>126265.12</v>
      </c>
      <c r="G42" s="215">
        <f t="shared" si="0"/>
        <v>0.34211654033602185</v>
      </c>
    </row>
    <row r="43" spans="1:7" ht="15.75" customHeight="1" x14ac:dyDescent="0.25">
      <c r="A43" s="214" t="s">
        <v>145</v>
      </c>
      <c r="B43" s="215">
        <v>125200</v>
      </c>
      <c r="C43" s="215"/>
      <c r="D43" s="215"/>
      <c r="E43" s="215"/>
      <c r="F43" s="215">
        <v>125200</v>
      </c>
      <c r="G43" s="215">
        <f t="shared" si="0"/>
        <v>0.3392305875927567</v>
      </c>
    </row>
    <row r="44" spans="1:7" ht="15.75" customHeight="1" x14ac:dyDescent="0.25">
      <c r="A44" s="214" t="s">
        <v>504</v>
      </c>
      <c r="B44" s="215"/>
      <c r="C44" s="215"/>
      <c r="D44" s="215">
        <v>120000</v>
      </c>
      <c r="E44" s="215"/>
      <c r="F44" s="215">
        <v>120000</v>
      </c>
      <c r="G44" s="215">
        <f t="shared" si="0"/>
        <v>0.32514113826781793</v>
      </c>
    </row>
    <row r="45" spans="1:7" ht="15.75" customHeight="1" x14ac:dyDescent="0.25">
      <c r="A45" s="214" t="s">
        <v>70</v>
      </c>
      <c r="B45" s="215">
        <v>116088.7</v>
      </c>
      <c r="C45" s="215"/>
      <c r="D45" s="215"/>
      <c r="E45" s="215"/>
      <c r="F45" s="215">
        <v>116088.7</v>
      </c>
      <c r="G45" s="215">
        <f t="shared" si="0"/>
        <v>0.31454343381692695</v>
      </c>
    </row>
    <row r="46" spans="1:7" ht="15.75" customHeight="1" x14ac:dyDescent="0.25">
      <c r="A46" s="214" t="s">
        <v>668</v>
      </c>
      <c r="B46" s="215"/>
      <c r="C46" s="215"/>
      <c r="D46" s="215">
        <v>113559.84</v>
      </c>
      <c r="E46" s="215"/>
      <c r="F46" s="215">
        <v>113559.84</v>
      </c>
      <c r="G46" s="215">
        <f t="shared" si="0"/>
        <v>0.30769146365926064</v>
      </c>
    </row>
    <row r="47" spans="1:7" ht="15.75" customHeight="1" x14ac:dyDescent="0.25">
      <c r="A47" s="214" t="s">
        <v>804</v>
      </c>
      <c r="B47" s="215"/>
      <c r="C47" s="215"/>
      <c r="D47" s="215"/>
      <c r="E47" s="215">
        <v>112816.44</v>
      </c>
      <c r="F47" s="215">
        <v>112816.44</v>
      </c>
      <c r="G47" s="215">
        <f t="shared" si="0"/>
        <v>0.30567721430769157</v>
      </c>
    </row>
    <row r="48" spans="1:7" ht="15.75" customHeight="1" x14ac:dyDescent="0.25">
      <c r="A48" s="214" t="s">
        <v>409</v>
      </c>
      <c r="B48" s="215"/>
      <c r="C48" s="215">
        <v>110355.09</v>
      </c>
      <c r="D48" s="215"/>
      <c r="E48" s="215"/>
      <c r="F48" s="215">
        <v>110355.09</v>
      </c>
      <c r="G48" s="215">
        <f t="shared" si="0"/>
        <v>0.29900816313539574</v>
      </c>
    </row>
    <row r="49" spans="1:7" ht="15.75" customHeight="1" x14ac:dyDescent="0.25">
      <c r="A49" s="214" t="s">
        <v>215</v>
      </c>
      <c r="B49" s="215">
        <v>106535.87</v>
      </c>
      <c r="C49" s="215"/>
      <c r="D49" s="215"/>
      <c r="E49" s="215"/>
      <c r="F49" s="215">
        <v>106535.87</v>
      </c>
      <c r="G49" s="215">
        <f t="shared" si="0"/>
        <v>0.28865995031793557</v>
      </c>
    </row>
    <row r="50" spans="1:7" ht="15.75" customHeight="1" x14ac:dyDescent="0.25">
      <c r="A50" s="214" t="s">
        <v>843</v>
      </c>
      <c r="B50" s="215"/>
      <c r="C50" s="215"/>
      <c r="D50" s="215"/>
      <c r="E50" s="215">
        <v>100764.81</v>
      </c>
      <c r="F50" s="215">
        <v>100764.81</v>
      </c>
      <c r="G50" s="215">
        <f t="shared" si="0"/>
        <v>0.27302320850617001</v>
      </c>
    </row>
    <row r="51" spans="1:7" ht="15.75" customHeight="1" x14ac:dyDescent="0.25">
      <c r="A51" s="214" t="s">
        <v>262</v>
      </c>
      <c r="B51" s="215"/>
      <c r="C51" s="215">
        <v>13000</v>
      </c>
      <c r="D51" s="215">
        <v>85562.22</v>
      </c>
      <c r="E51" s="215"/>
      <c r="F51" s="215">
        <v>98562.22</v>
      </c>
      <c r="G51" s="215">
        <f t="shared" si="0"/>
        <v>0.26705527000835905</v>
      </c>
    </row>
    <row r="52" spans="1:7" ht="15.75" customHeight="1" x14ac:dyDescent="0.25">
      <c r="A52" s="214" t="s">
        <v>823</v>
      </c>
      <c r="B52" s="215"/>
      <c r="C52" s="215"/>
      <c r="D52" s="215"/>
      <c r="E52" s="215">
        <v>90000</v>
      </c>
      <c r="F52" s="215">
        <v>90000</v>
      </c>
      <c r="G52" s="215">
        <f t="shared" si="0"/>
        <v>0.24385585370086346</v>
      </c>
    </row>
    <row r="53" spans="1:7" ht="15.75" customHeight="1" x14ac:dyDescent="0.25">
      <c r="A53" s="214" t="s">
        <v>498</v>
      </c>
      <c r="B53" s="215"/>
      <c r="C53" s="215"/>
      <c r="D53" s="215">
        <v>81850</v>
      </c>
      <c r="E53" s="215"/>
      <c r="F53" s="215">
        <v>81850</v>
      </c>
      <c r="G53" s="215">
        <f t="shared" si="0"/>
        <v>0.22177335139350746</v>
      </c>
    </row>
    <row r="54" spans="1:7" ht="15.75" customHeight="1" x14ac:dyDescent="0.25">
      <c r="A54" s="214" t="s">
        <v>553</v>
      </c>
      <c r="B54" s="215"/>
      <c r="C54" s="215"/>
      <c r="D54" s="215">
        <v>81482.350000000006</v>
      </c>
      <c r="E54" s="215"/>
      <c r="F54" s="215">
        <v>81482.350000000006</v>
      </c>
      <c r="G54" s="215">
        <f t="shared" si="0"/>
        <v>0.22077720023113948</v>
      </c>
    </row>
    <row r="55" spans="1:7" ht="15.75" customHeight="1" x14ac:dyDescent="0.25">
      <c r="A55" s="214" t="s">
        <v>839</v>
      </c>
      <c r="B55" s="215"/>
      <c r="C55" s="215"/>
      <c r="D55" s="215"/>
      <c r="E55" s="215">
        <v>81162</v>
      </c>
      <c r="F55" s="215">
        <v>81162</v>
      </c>
      <c r="G55" s="215">
        <f t="shared" si="0"/>
        <v>0.21990920886743864</v>
      </c>
    </row>
    <row r="56" spans="1:7" ht="15.75" customHeight="1" x14ac:dyDescent="0.25">
      <c r="A56" s="214" t="s">
        <v>744</v>
      </c>
      <c r="B56" s="215"/>
      <c r="C56" s="215"/>
      <c r="D56" s="215"/>
      <c r="E56" s="215">
        <v>77715.64</v>
      </c>
      <c r="F56" s="215">
        <v>77715.64</v>
      </c>
      <c r="G56" s="215">
        <f t="shared" si="0"/>
        <v>0.21057126375676632</v>
      </c>
    </row>
    <row r="57" spans="1:7" ht="15.75" customHeight="1" x14ac:dyDescent="0.25">
      <c r="A57" s="214" t="s">
        <v>684</v>
      </c>
      <c r="B57" s="215"/>
      <c r="C57" s="215"/>
      <c r="D57" s="215">
        <v>70000</v>
      </c>
      <c r="E57" s="215"/>
      <c r="F57" s="215">
        <v>70000</v>
      </c>
      <c r="G57" s="215">
        <f t="shared" si="0"/>
        <v>0.18966566398956045</v>
      </c>
    </row>
    <row r="58" spans="1:7" ht="15.75" customHeight="1" x14ac:dyDescent="0.25">
      <c r="A58" s="214" t="s">
        <v>65</v>
      </c>
      <c r="B58" s="215">
        <v>66666.66</v>
      </c>
      <c r="C58" s="215"/>
      <c r="D58" s="215"/>
      <c r="E58" s="215"/>
      <c r="F58" s="215">
        <v>66666.66</v>
      </c>
      <c r="G58" s="215">
        <f t="shared" si="0"/>
        <v>0.18063394764094673</v>
      </c>
    </row>
    <row r="59" spans="1:7" ht="15.75" customHeight="1" x14ac:dyDescent="0.25">
      <c r="A59" s="214" t="s">
        <v>288</v>
      </c>
      <c r="B59" s="215"/>
      <c r="C59" s="215">
        <v>37000</v>
      </c>
      <c r="D59" s="215">
        <v>25000</v>
      </c>
      <c r="E59" s="215"/>
      <c r="F59" s="215">
        <v>62000</v>
      </c>
      <c r="G59" s="215">
        <f t="shared" si="0"/>
        <v>0.16798958810503925</v>
      </c>
    </row>
    <row r="60" spans="1:7" ht="15.75" customHeight="1" x14ac:dyDescent="0.25">
      <c r="A60" s="214" t="s">
        <v>300</v>
      </c>
      <c r="B60" s="215"/>
      <c r="C60" s="215">
        <v>60095.48</v>
      </c>
      <c r="D60" s="215"/>
      <c r="E60" s="215"/>
      <c r="F60" s="215">
        <v>60095.48</v>
      </c>
      <c r="G60" s="215">
        <f t="shared" si="0"/>
        <v>0.16282927309959072</v>
      </c>
    </row>
    <row r="61" spans="1:7" ht="15.75" customHeight="1" x14ac:dyDescent="0.25">
      <c r="A61" s="214" t="s">
        <v>78</v>
      </c>
      <c r="B61" s="215">
        <v>60000</v>
      </c>
      <c r="C61" s="215"/>
      <c r="D61" s="215"/>
      <c r="E61" s="215"/>
      <c r="F61" s="215">
        <v>60000</v>
      </c>
      <c r="G61" s="215">
        <f t="shared" si="0"/>
        <v>0.16257056913390897</v>
      </c>
    </row>
    <row r="62" spans="1:7" ht="15.75" customHeight="1" x14ac:dyDescent="0.25">
      <c r="A62" s="214" t="s">
        <v>372</v>
      </c>
      <c r="B62" s="215"/>
      <c r="C62" s="215">
        <v>60000</v>
      </c>
      <c r="D62" s="215"/>
      <c r="E62" s="215"/>
      <c r="F62" s="215">
        <v>60000</v>
      </c>
      <c r="G62" s="215">
        <f t="shared" si="0"/>
        <v>0.16257056913390897</v>
      </c>
    </row>
    <row r="63" spans="1:7" ht="15.75" customHeight="1" x14ac:dyDescent="0.25">
      <c r="A63" s="214" t="s">
        <v>268</v>
      </c>
      <c r="B63" s="215"/>
      <c r="C63" s="215">
        <v>18000</v>
      </c>
      <c r="D63" s="215">
        <v>37800</v>
      </c>
      <c r="E63" s="215"/>
      <c r="F63" s="215">
        <v>55800</v>
      </c>
      <c r="G63" s="215">
        <f t="shared" si="0"/>
        <v>0.15119062929453533</v>
      </c>
    </row>
    <row r="64" spans="1:7" ht="15.75" customHeight="1" x14ac:dyDescent="0.25">
      <c r="A64" s="214" t="s">
        <v>620</v>
      </c>
      <c r="B64" s="215"/>
      <c r="C64" s="215"/>
      <c r="D64" s="215">
        <v>53513.89</v>
      </c>
      <c r="E64" s="215"/>
      <c r="F64" s="215">
        <v>53513.89</v>
      </c>
      <c r="G64" s="215">
        <f t="shared" si="0"/>
        <v>0.14499639256448998</v>
      </c>
    </row>
    <row r="65" spans="1:7" ht="15.75" customHeight="1" x14ac:dyDescent="0.25">
      <c r="A65" s="214" t="s">
        <v>739</v>
      </c>
      <c r="B65" s="215"/>
      <c r="C65" s="215"/>
      <c r="D65" s="215">
        <v>53200</v>
      </c>
      <c r="E65" s="215"/>
      <c r="F65" s="215">
        <v>53200</v>
      </c>
      <c r="G65" s="215">
        <f t="shared" si="0"/>
        <v>0.14414590463206595</v>
      </c>
    </row>
    <row r="66" spans="1:7" ht="15.75" customHeight="1" x14ac:dyDescent="0.25">
      <c r="A66" s="214" t="s">
        <v>674</v>
      </c>
      <c r="B66" s="215"/>
      <c r="C66" s="215"/>
      <c r="D66" s="215">
        <v>50000</v>
      </c>
      <c r="E66" s="215"/>
      <c r="F66" s="215">
        <v>50000</v>
      </c>
      <c r="G66" s="215">
        <f t="shared" si="0"/>
        <v>0.13547547427825746</v>
      </c>
    </row>
    <row r="67" spans="1:7" ht="15.75" customHeight="1" x14ac:dyDescent="0.25">
      <c r="A67" s="214" t="s">
        <v>664</v>
      </c>
      <c r="B67" s="215"/>
      <c r="C67" s="215"/>
      <c r="D67" s="215">
        <v>50000</v>
      </c>
      <c r="E67" s="215"/>
      <c r="F67" s="215">
        <v>50000</v>
      </c>
      <c r="G67" s="215">
        <f t="shared" si="0"/>
        <v>0.13547547427825746</v>
      </c>
    </row>
    <row r="68" spans="1:7" ht="15.75" customHeight="1" x14ac:dyDescent="0.25">
      <c r="A68" s="214" t="s">
        <v>630</v>
      </c>
      <c r="B68" s="215"/>
      <c r="C68" s="215"/>
      <c r="D68" s="215">
        <v>50000</v>
      </c>
      <c r="E68" s="215"/>
      <c r="F68" s="215">
        <v>50000</v>
      </c>
      <c r="G68" s="215">
        <f t="shared" si="0"/>
        <v>0.13547547427825746</v>
      </c>
    </row>
    <row r="69" spans="1:7" ht="15.75" customHeight="1" x14ac:dyDescent="0.25">
      <c r="A69" s="214" t="s">
        <v>158</v>
      </c>
      <c r="B69" s="215">
        <v>50000</v>
      </c>
      <c r="C69" s="215"/>
      <c r="D69" s="215"/>
      <c r="E69" s="215"/>
      <c r="F69" s="215">
        <v>50000</v>
      </c>
      <c r="G69" s="215">
        <f t="shared" si="0"/>
        <v>0.13547547427825746</v>
      </c>
    </row>
    <row r="70" spans="1:7" ht="15.75" customHeight="1" x14ac:dyDescent="0.25">
      <c r="A70" s="214" t="s">
        <v>3804</v>
      </c>
      <c r="B70" s="215">
        <v>49000</v>
      </c>
      <c r="C70" s="215"/>
      <c r="D70" s="215"/>
      <c r="E70" s="215"/>
      <c r="F70" s="215">
        <v>49000</v>
      </c>
      <c r="G70" s="215">
        <f t="shared" si="0"/>
        <v>0.13276596479269231</v>
      </c>
    </row>
    <row r="71" spans="1:7" ht="15.75" customHeight="1" x14ac:dyDescent="0.25">
      <c r="A71" s="214" t="s">
        <v>186</v>
      </c>
      <c r="B71" s="215">
        <v>24000</v>
      </c>
      <c r="C71" s="215"/>
      <c r="D71" s="215">
        <v>24000</v>
      </c>
      <c r="E71" s="215"/>
      <c r="F71" s="215">
        <v>48000</v>
      </c>
      <c r="G71" s="215">
        <f t="shared" si="0"/>
        <v>0.13005645530712717</v>
      </c>
    </row>
    <row r="72" spans="1:7" ht="15.75" customHeight="1" x14ac:dyDescent="0.25">
      <c r="A72" s="214" t="s">
        <v>3178</v>
      </c>
      <c r="B72" s="215"/>
      <c r="C72" s="215">
        <v>48000</v>
      </c>
      <c r="D72" s="215"/>
      <c r="E72" s="215"/>
      <c r="F72" s="215">
        <v>48000</v>
      </c>
      <c r="G72" s="215">
        <f t="shared" si="0"/>
        <v>0.13005645530712717</v>
      </c>
    </row>
    <row r="73" spans="1:7" ht="15.75" customHeight="1" x14ac:dyDescent="0.25">
      <c r="A73" s="214" t="s">
        <v>625</v>
      </c>
      <c r="B73" s="215"/>
      <c r="C73" s="215"/>
      <c r="D73" s="215">
        <v>46482.6</v>
      </c>
      <c r="E73" s="215"/>
      <c r="F73" s="215">
        <v>46482.6</v>
      </c>
      <c r="G73" s="215">
        <f t="shared" si="0"/>
        <v>0.12594504561373063</v>
      </c>
    </row>
    <row r="74" spans="1:7" ht="15.75" customHeight="1" x14ac:dyDescent="0.25">
      <c r="A74" s="214" t="s">
        <v>798</v>
      </c>
      <c r="B74" s="215"/>
      <c r="C74" s="215"/>
      <c r="D74" s="215"/>
      <c r="E74" s="215">
        <v>43707</v>
      </c>
      <c r="F74" s="215">
        <v>43707</v>
      </c>
      <c r="G74" s="215">
        <f t="shared" si="0"/>
        <v>0.11842453108559599</v>
      </c>
    </row>
    <row r="75" spans="1:7" ht="15.75" customHeight="1" x14ac:dyDescent="0.25">
      <c r="A75" s="214" t="s">
        <v>851</v>
      </c>
      <c r="B75" s="215"/>
      <c r="C75" s="215"/>
      <c r="D75" s="215"/>
      <c r="E75" s="215">
        <v>43407.98</v>
      </c>
      <c r="F75" s="215">
        <v>43407.98</v>
      </c>
      <c r="G75" s="215">
        <f t="shared" si="0"/>
        <v>0.11761433355922229</v>
      </c>
    </row>
    <row r="76" spans="1:7" ht="15.75" customHeight="1" x14ac:dyDescent="0.25">
      <c r="A76" s="214" t="s">
        <v>680</v>
      </c>
      <c r="B76" s="215"/>
      <c r="C76" s="215"/>
      <c r="D76" s="215">
        <v>39900</v>
      </c>
      <c r="E76" s="215"/>
      <c r="F76" s="215">
        <v>39900</v>
      </c>
      <c r="G76" s="215">
        <f t="shared" si="0"/>
        <v>0.10810942847404945</v>
      </c>
    </row>
    <row r="77" spans="1:7" ht="15.75" customHeight="1" x14ac:dyDescent="0.25">
      <c r="A77" s="214" t="s">
        <v>426</v>
      </c>
      <c r="B77" s="215"/>
      <c r="C77" s="215"/>
      <c r="D77" s="215"/>
      <c r="E77" s="215">
        <v>36000</v>
      </c>
      <c r="F77" s="215">
        <v>36000</v>
      </c>
      <c r="G77" s="215">
        <f t="shared" si="0"/>
        <v>9.7542341480345379E-2</v>
      </c>
    </row>
    <row r="78" spans="1:7" ht="15.75" customHeight="1" x14ac:dyDescent="0.25">
      <c r="A78" s="214" t="s">
        <v>3805</v>
      </c>
      <c r="B78" s="215"/>
      <c r="C78" s="215">
        <v>34815.740000000005</v>
      </c>
      <c r="D78" s="215"/>
      <c r="E78" s="215"/>
      <c r="F78" s="215">
        <v>34815.740000000005</v>
      </c>
      <c r="G78" s="215">
        <f t="shared" si="0"/>
        <v>9.4333577776970004E-2</v>
      </c>
    </row>
    <row r="79" spans="1:7" ht="15.75" customHeight="1" x14ac:dyDescent="0.25">
      <c r="A79" s="214" t="s">
        <v>399</v>
      </c>
      <c r="B79" s="215"/>
      <c r="C79" s="215">
        <v>34148.43</v>
      </c>
      <c r="D79" s="215"/>
      <c r="E79" s="215"/>
      <c r="F79" s="215">
        <v>34148.43</v>
      </c>
      <c r="G79" s="215">
        <f t="shared" si="0"/>
        <v>9.252549500215751E-2</v>
      </c>
    </row>
    <row r="80" spans="1:7" ht="15.75" customHeight="1" x14ac:dyDescent="0.25">
      <c r="A80" s="214" t="s">
        <v>217</v>
      </c>
      <c r="B80" s="215">
        <v>30000</v>
      </c>
      <c r="C80" s="215"/>
      <c r="D80" s="215"/>
      <c r="E80" s="215"/>
      <c r="F80" s="215">
        <v>30000</v>
      </c>
      <c r="G80" s="215">
        <f t="shared" si="0"/>
        <v>8.1285284566954483E-2</v>
      </c>
    </row>
    <row r="81" spans="1:7" ht="15.75" customHeight="1" x14ac:dyDescent="0.25">
      <c r="A81" s="214" t="s">
        <v>138</v>
      </c>
      <c r="B81" s="215">
        <v>29770.12</v>
      </c>
      <c r="C81" s="215"/>
      <c r="D81" s="215"/>
      <c r="E81" s="215"/>
      <c r="F81" s="215">
        <v>29770.12</v>
      </c>
      <c r="G81" s="215">
        <f t="shared" si="0"/>
        <v>8.0662422526412758E-2</v>
      </c>
    </row>
    <row r="82" spans="1:7" ht="15.75" customHeight="1" x14ac:dyDescent="0.25">
      <c r="A82" s="214" t="s">
        <v>131</v>
      </c>
      <c r="B82" s="215">
        <v>28896.66</v>
      </c>
      <c r="C82" s="215"/>
      <c r="D82" s="215"/>
      <c r="E82" s="215"/>
      <c r="F82" s="215">
        <v>28896.66</v>
      </c>
      <c r="G82" s="215">
        <f t="shared" si="0"/>
        <v>7.8295774371151025E-2</v>
      </c>
    </row>
    <row r="83" spans="1:7" ht="15.75" customHeight="1" x14ac:dyDescent="0.25">
      <c r="A83" s="214" t="s">
        <v>255</v>
      </c>
      <c r="B83" s="215"/>
      <c r="C83" s="215">
        <v>26666.66</v>
      </c>
      <c r="D83" s="215"/>
      <c r="E83" s="215"/>
      <c r="F83" s="215">
        <v>26666.66</v>
      </c>
      <c r="G83" s="215">
        <f t="shared" si="0"/>
        <v>7.2253568218340752E-2</v>
      </c>
    </row>
    <row r="84" spans="1:7" ht="15.75" customHeight="1" x14ac:dyDescent="0.25">
      <c r="A84" s="214" t="s">
        <v>424</v>
      </c>
      <c r="B84" s="215"/>
      <c r="C84" s="215">
        <v>25818.080000000002</v>
      </c>
      <c r="D84" s="215"/>
      <c r="E84" s="215"/>
      <c r="F84" s="215">
        <v>25818.080000000002</v>
      </c>
      <c r="G84" s="215">
        <f t="shared" si="0"/>
        <v>6.9954332659079868E-2</v>
      </c>
    </row>
    <row r="85" spans="1:7" ht="15.75" customHeight="1" x14ac:dyDescent="0.25">
      <c r="A85" s="214" t="s">
        <v>618</v>
      </c>
      <c r="B85" s="215"/>
      <c r="C85" s="215"/>
      <c r="D85" s="215">
        <v>24595.599999999999</v>
      </c>
      <c r="E85" s="215"/>
      <c r="F85" s="215">
        <v>24595.599999999999</v>
      </c>
      <c r="G85" s="215">
        <f t="shared" si="0"/>
        <v>6.664201150316619E-2</v>
      </c>
    </row>
    <row r="86" spans="1:7" ht="15.75" customHeight="1" x14ac:dyDescent="0.25">
      <c r="A86" s="214" t="s">
        <v>643</v>
      </c>
      <c r="B86" s="215"/>
      <c r="C86" s="215"/>
      <c r="D86" s="215">
        <v>24000</v>
      </c>
      <c r="E86" s="215"/>
      <c r="F86" s="215">
        <v>24000</v>
      </c>
      <c r="G86" s="215">
        <f t="shared" si="0"/>
        <v>6.5028227653563586E-2</v>
      </c>
    </row>
    <row r="87" spans="1:7" ht="15.75" customHeight="1" x14ac:dyDescent="0.25">
      <c r="A87" s="214" t="s">
        <v>355</v>
      </c>
      <c r="B87" s="215"/>
      <c r="C87" s="215">
        <v>24000</v>
      </c>
      <c r="D87" s="215"/>
      <c r="E87" s="215"/>
      <c r="F87" s="215">
        <v>24000</v>
      </c>
      <c r="G87" s="215">
        <f t="shared" si="0"/>
        <v>6.5028227653563586E-2</v>
      </c>
    </row>
    <row r="88" spans="1:7" ht="15.75" customHeight="1" x14ac:dyDescent="0.25">
      <c r="A88" s="214" t="s">
        <v>509</v>
      </c>
      <c r="B88" s="215"/>
      <c r="C88" s="215"/>
      <c r="D88" s="215">
        <v>23516.94</v>
      </c>
      <c r="E88" s="215"/>
      <c r="F88" s="215">
        <v>23516.94</v>
      </c>
      <c r="G88" s="215">
        <f t="shared" si="0"/>
        <v>6.3719372001466476E-2</v>
      </c>
    </row>
    <row r="89" spans="1:7" ht="15.75" customHeight="1" x14ac:dyDescent="0.25">
      <c r="A89" s="214" t="s">
        <v>188</v>
      </c>
      <c r="B89" s="215">
        <v>21593</v>
      </c>
      <c r="C89" s="215"/>
      <c r="D89" s="215"/>
      <c r="E89" s="215"/>
      <c r="F89" s="215">
        <v>21593</v>
      </c>
      <c r="G89" s="215">
        <f t="shared" si="0"/>
        <v>5.8506438321808261E-2</v>
      </c>
    </row>
    <row r="90" spans="1:7" ht="15.75" customHeight="1" x14ac:dyDescent="0.25">
      <c r="A90" s="214" t="s">
        <v>292</v>
      </c>
      <c r="B90" s="215"/>
      <c r="C90" s="215">
        <v>18761.11</v>
      </c>
      <c r="D90" s="215"/>
      <c r="E90" s="215"/>
      <c r="F90" s="215">
        <v>18761.11</v>
      </c>
      <c r="G90" s="215">
        <f t="shared" si="0"/>
        <v>5.0833405504731179E-2</v>
      </c>
    </row>
    <row r="91" spans="1:7" ht="15.75" customHeight="1" x14ac:dyDescent="0.25">
      <c r="A91" s="214" t="s">
        <v>241</v>
      </c>
      <c r="B91" s="215"/>
      <c r="C91" s="215">
        <v>3333.33</v>
      </c>
      <c r="D91" s="215">
        <v>14666.66</v>
      </c>
      <c r="E91" s="215"/>
      <c r="F91" s="215">
        <v>17999.989999999998</v>
      </c>
      <c r="G91" s="215">
        <f t="shared" si="0"/>
        <v>4.8771143645077827E-2</v>
      </c>
    </row>
    <row r="92" spans="1:7" ht="15.75" customHeight="1" x14ac:dyDescent="0.25">
      <c r="A92" s="214" t="s">
        <v>494</v>
      </c>
      <c r="B92" s="215"/>
      <c r="C92" s="215"/>
      <c r="D92" s="215">
        <v>11000</v>
      </c>
      <c r="E92" s="215">
        <v>6600</v>
      </c>
      <c r="F92" s="215">
        <v>17600</v>
      </c>
      <c r="G92" s="215">
        <f t="shared" si="0"/>
        <v>4.7687366945946628E-2</v>
      </c>
    </row>
    <row r="93" spans="1:7" ht="15.75" customHeight="1" x14ac:dyDescent="0.25">
      <c r="A93" s="214" t="s">
        <v>571</v>
      </c>
      <c r="B93" s="215"/>
      <c r="C93" s="215"/>
      <c r="D93" s="215">
        <v>17296.43</v>
      </c>
      <c r="E93" s="215"/>
      <c r="F93" s="215">
        <v>17296.43</v>
      </c>
      <c r="G93" s="215">
        <f t="shared" si="0"/>
        <v>4.6864841151413615E-2</v>
      </c>
    </row>
    <row r="94" spans="1:7" ht="15.75" customHeight="1" x14ac:dyDescent="0.25">
      <c r="A94" s="214" t="s">
        <v>281</v>
      </c>
      <c r="B94" s="215"/>
      <c r="C94" s="215">
        <v>17024.439999999999</v>
      </c>
      <c r="D94" s="215"/>
      <c r="E94" s="215"/>
      <c r="F94" s="215">
        <v>17024.439999999999</v>
      </c>
      <c r="G94" s="215">
        <f t="shared" si="0"/>
        <v>4.6127881666434743E-2</v>
      </c>
    </row>
    <row r="95" spans="1:7" ht="15.75" customHeight="1" x14ac:dyDescent="0.25">
      <c r="A95" s="214" t="s">
        <v>136</v>
      </c>
      <c r="B95" s="215">
        <v>15526.66</v>
      </c>
      <c r="C95" s="215"/>
      <c r="D95" s="215"/>
      <c r="E95" s="215"/>
      <c r="F95" s="215">
        <v>15526.66</v>
      </c>
      <c r="G95" s="215">
        <f t="shared" si="0"/>
        <v>4.2069632549144982E-2</v>
      </c>
    </row>
    <row r="96" spans="1:7" ht="15.75" customHeight="1" x14ac:dyDescent="0.25">
      <c r="A96" s="214" t="s">
        <v>249</v>
      </c>
      <c r="B96" s="215"/>
      <c r="C96" s="215">
        <v>15111.11</v>
      </c>
      <c r="D96" s="215"/>
      <c r="E96" s="215"/>
      <c r="F96" s="215">
        <v>15111.11</v>
      </c>
      <c r="G96" s="215">
        <f t="shared" si="0"/>
        <v>4.0943695882418384E-2</v>
      </c>
    </row>
    <row r="97" spans="1:7" ht="15.75" customHeight="1" x14ac:dyDescent="0.25">
      <c r="A97" s="214" t="s">
        <v>659</v>
      </c>
      <c r="B97" s="215"/>
      <c r="C97" s="215"/>
      <c r="D97" s="215">
        <v>15000</v>
      </c>
      <c r="E97" s="215"/>
      <c r="F97" s="215">
        <v>15000</v>
      </c>
      <c r="G97" s="215">
        <f t="shared" si="0"/>
        <v>4.0642642283477241E-2</v>
      </c>
    </row>
    <row r="98" spans="1:7" ht="15.75" customHeight="1" x14ac:dyDescent="0.25">
      <c r="A98" s="214" t="s">
        <v>594</v>
      </c>
      <c r="B98" s="215"/>
      <c r="C98" s="215"/>
      <c r="D98" s="215">
        <v>15000</v>
      </c>
      <c r="E98" s="215"/>
      <c r="F98" s="215">
        <v>15000</v>
      </c>
      <c r="G98" s="215">
        <f t="shared" si="0"/>
        <v>4.0642642283477241E-2</v>
      </c>
    </row>
    <row r="99" spans="1:7" ht="15.75" customHeight="1" x14ac:dyDescent="0.25">
      <c r="A99" s="214" t="s">
        <v>3806</v>
      </c>
      <c r="B99" s="215"/>
      <c r="C99" s="215">
        <v>15000</v>
      </c>
      <c r="D99" s="215"/>
      <c r="E99" s="215"/>
      <c r="F99" s="215">
        <v>15000</v>
      </c>
      <c r="G99" s="215">
        <f t="shared" si="0"/>
        <v>4.0642642283477241E-2</v>
      </c>
    </row>
    <row r="100" spans="1:7" ht="15.75" customHeight="1" x14ac:dyDescent="0.25">
      <c r="A100" s="214" t="s">
        <v>596</v>
      </c>
      <c r="B100" s="215"/>
      <c r="C100" s="215"/>
      <c r="D100" s="215">
        <v>15000</v>
      </c>
      <c r="E100" s="215"/>
      <c r="F100" s="215">
        <v>15000</v>
      </c>
      <c r="G100" s="215">
        <f t="shared" si="0"/>
        <v>4.0642642283477241E-2</v>
      </c>
    </row>
    <row r="101" spans="1:7" ht="15.75" customHeight="1" x14ac:dyDescent="0.25">
      <c r="A101" s="214" t="s">
        <v>394</v>
      </c>
      <c r="B101" s="215"/>
      <c r="C101" s="215">
        <v>13479.71</v>
      </c>
      <c r="D101" s="215"/>
      <c r="E101" s="215"/>
      <c r="F101" s="215">
        <v>13479.71</v>
      </c>
      <c r="G101" s="215">
        <f t="shared" si="0"/>
        <v>3.6523402107667399E-2</v>
      </c>
    </row>
    <row r="102" spans="1:7" ht="15.75" customHeight="1" x14ac:dyDescent="0.25">
      <c r="A102" s="214" t="s">
        <v>344</v>
      </c>
      <c r="B102" s="215"/>
      <c r="C102" s="215">
        <v>12222.22</v>
      </c>
      <c r="D102" s="215"/>
      <c r="E102" s="215"/>
      <c r="F102" s="215">
        <v>12222.22</v>
      </c>
      <c r="G102" s="215">
        <f t="shared" si="0"/>
        <v>3.3116221024664078E-2</v>
      </c>
    </row>
    <row r="103" spans="1:7" ht="15.75" customHeight="1" x14ac:dyDescent="0.25">
      <c r="A103" s="214" t="s">
        <v>828</v>
      </c>
      <c r="B103" s="215"/>
      <c r="C103" s="215"/>
      <c r="D103" s="215"/>
      <c r="E103" s="215">
        <v>12204.939999999999</v>
      </c>
      <c r="F103" s="215">
        <v>12204.939999999999</v>
      </c>
      <c r="G103" s="215">
        <f t="shared" si="0"/>
        <v>3.306940070075351E-2</v>
      </c>
    </row>
    <row r="104" spans="1:7" ht="15.75" customHeight="1" x14ac:dyDescent="0.25">
      <c r="A104" s="214" t="s">
        <v>3807</v>
      </c>
      <c r="B104" s="215"/>
      <c r="C104" s="215">
        <v>12000</v>
      </c>
      <c r="D104" s="215"/>
      <c r="E104" s="215"/>
      <c r="F104" s="215">
        <v>12000</v>
      </c>
      <c r="G104" s="215">
        <f t="shared" si="0"/>
        <v>3.2514113826781793E-2</v>
      </c>
    </row>
    <row r="105" spans="1:7" ht="15.75" customHeight="1" x14ac:dyDescent="0.25">
      <c r="A105" s="214" t="s">
        <v>276</v>
      </c>
      <c r="B105" s="215"/>
      <c r="C105" s="215">
        <v>11111.11</v>
      </c>
      <c r="D105" s="215"/>
      <c r="E105" s="215"/>
      <c r="F105" s="215">
        <v>11111.11</v>
      </c>
      <c r="G105" s="215">
        <f t="shared" si="0"/>
        <v>3.0105657940157789E-2</v>
      </c>
    </row>
    <row r="106" spans="1:7" ht="15.75" customHeight="1" x14ac:dyDescent="0.25">
      <c r="A106" s="214" t="s">
        <v>791</v>
      </c>
      <c r="B106" s="215"/>
      <c r="C106" s="215"/>
      <c r="D106" s="215"/>
      <c r="E106" s="215">
        <v>11000</v>
      </c>
      <c r="F106" s="215">
        <v>11000</v>
      </c>
      <c r="G106" s="215">
        <f t="shared" si="0"/>
        <v>2.9804604341216644E-2</v>
      </c>
    </row>
    <row r="107" spans="1:7" ht="15.75" customHeight="1" x14ac:dyDescent="0.25">
      <c r="A107" s="214" t="s">
        <v>461</v>
      </c>
      <c r="B107" s="215"/>
      <c r="C107" s="215"/>
      <c r="D107" s="215"/>
      <c r="E107" s="215">
        <v>11000</v>
      </c>
      <c r="F107" s="215">
        <v>11000</v>
      </c>
      <c r="G107" s="215">
        <f t="shared" si="0"/>
        <v>2.9804604341216644E-2</v>
      </c>
    </row>
    <row r="108" spans="1:7" ht="15.75" customHeight="1" x14ac:dyDescent="0.25">
      <c r="A108" s="214" t="s">
        <v>3808</v>
      </c>
      <c r="B108" s="215"/>
      <c r="C108" s="215">
        <v>11000</v>
      </c>
      <c r="D108" s="215"/>
      <c r="E108" s="215"/>
      <c r="F108" s="215">
        <v>11000</v>
      </c>
      <c r="G108" s="215">
        <f t="shared" si="0"/>
        <v>2.9804604341216644E-2</v>
      </c>
    </row>
    <row r="109" spans="1:7" ht="15.75" customHeight="1" x14ac:dyDescent="0.25">
      <c r="A109" s="214" t="s">
        <v>253</v>
      </c>
      <c r="B109" s="215"/>
      <c r="C109" s="215">
        <v>3333.33</v>
      </c>
      <c r="D109" s="215">
        <v>7000</v>
      </c>
      <c r="E109" s="215"/>
      <c r="F109" s="215">
        <v>10333.33</v>
      </c>
      <c r="G109" s="215">
        <f t="shared" si="0"/>
        <v>2.7998255652474928E-2</v>
      </c>
    </row>
    <row r="110" spans="1:7" ht="15.75" customHeight="1" x14ac:dyDescent="0.25">
      <c r="A110" s="214" t="s">
        <v>3809</v>
      </c>
      <c r="B110" s="215"/>
      <c r="C110" s="215">
        <v>10055.549999999999</v>
      </c>
      <c r="D110" s="215"/>
      <c r="E110" s="215"/>
      <c r="F110" s="215">
        <v>10055.549999999999</v>
      </c>
      <c r="G110" s="215">
        <f t="shared" si="0"/>
        <v>2.7245608107574634E-2</v>
      </c>
    </row>
    <row r="111" spans="1:7" ht="15.75" customHeight="1" x14ac:dyDescent="0.25">
      <c r="A111" s="214" t="s">
        <v>205</v>
      </c>
      <c r="B111" s="215">
        <v>9600</v>
      </c>
      <c r="C111" s="215"/>
      <c r="D111" s="215"/>
      <c r="E111" s="215"/>
      <c r="F111" s="215">
        <v>9600</v>
      </c>
      <c r="G111" s="215">
        <f t="shared" si="0"/>
        <v>2.601129106142543E-2</v>
      </c>
    </row>
    <row r="112" spans="1:7" ht="15.75" customHeight="1" x14ac:dyDescent="0.25">
      <c r="A112" s="214" t="s">
        <v>120</v>
      </c>
      <c r="B112" s="215">
        <v>4544.4399999999996</v>
      </c>
      <c r="C112" s="215">
        <v>4500</v>
      </c>
      <c r="D112" s="215"/>
      <c r="E112" s="215"/>
      <c r="F112" s="215">
        <v>9044.4399999999987</v>
      </c>
      <c r="G112" s="215">
        <f t="shared" si="0"/>
        <v>2.4505995971624853E-2</v>
      </c>
    </row>
    <row r="113" spans="1:7" ht="15.75" customHeight="1" x14ac:dyDescent="0.25">
      <c r="A113" s="214" t="s">
        <v>169</v>
      </c>
      <c r="B113" s="215">
        <v>9000</v>
      </c>
      <c r="C113" s="215"/>
      <c r="D113" s="215"/>
      <c r="E113" s="215"/>
      <c r="F113" s="215">
        <v>9000</v>
      </c>
      <c r="G113" s="215">
        <f t="shared" si="0"/>
        <v>2.4385585370086345E-2</v>
      </c>
    </row>
    <row r="114" spans="1:7" ht="15.75" customHeight="1" x14ac:dyDescent="0.25">
      <c r="A114" s="214" t="s">
        <v>167</v>
      </c>
      <c r="B114" s="215">
        <v>8751.8799999999992</v>
      </c>
      <c r="C114" s="215"/>
      <c r="D114" s="215"/>
      <c r="E114" s="215"/>
      <c r="F114" s="215">
        <v>8751.8799999999992</v>
      </c>
      <c r="G114" s="215">
        <f t="shared" si="0"/>
        <v>2.3713301876527919E-2</v>
      </c>
    </row>
    <row r="115" spans="1:7" ht="15.75" customHeight="1" x14ac:dyDescent="0.25">
      <c r="A115" s="214" t="s">
        <v>448</v>
      </c>
      <c r="B115" s="215"/>
      <c r="C115" s="215"/>
      <c r="D115" s="215">
        <v>8555.56</v>
      </c>
      <c r="E115" s="215"/>
      <c r="F115" s="215">
        <v>8555.56</v>
      </c>
      <c r="G115" s="215">
        <f t="shared" si="0"/>
        <v>2.3181370974321769E-2</v>
      </c>
    </row>
    <row r="116" spans="1:7" ht="15.75" customHeight="1" x14ac:dyDescent="0.25">
      <c r="A116" s="214" t="s">
        <v>251</v>
      </c>
      <c r="B116" s="215"/>
      <c r="C116" s="215">
        <v>8506.2199999999993</v>
      </c>
      <c r="D116" s="215"/>
      <c r="E116" s="215"/>
      <c r="F116" s="215">
        <v>8506.2199999999993</v>
      </c>
      <c r="G116" s="215">
        <f t="shared" si="0"/>
        <v>2.3047683776303982E-2</v>
      </c>
    </row>
    <row r="117" spans="1:7" ht="15.75" customHeight="1" x14ac:dyDescent="0.25">
      <c r="A117" s="214" t="s">
        <v>260</v>
      </c>
      <c r="B117" s="215"/>
      <c r="C117" s="215">
        <v>8493.33</v>
      </c>
      <c r="D117" s="215"/>
      <c r="E117" s="215"/>
      <c r="F117" s="215">
        <v>8493.33</v>
      </c>
      <c r="G117" s="215">
        <f t="shared" si="0"/>
        <v>2.301275819903505E-2</v>
      </c>
    </row>
    <row r="118" spans="1:7" ht="15.75" customHeight="1" x14ac:dyDescent="0.25">
      <c r="A118" s="214" t="s">
        <v>156</v>
      </c>
      <c r="B118" s="215">
        <v>7200</v>
      </c>
      <c r="C118" s="215"/>
      <c r="D118" s="215"/>
      <c r="E118" s="215"/>
      <c r="F118" s="215">
        <v>7200</v>
      </c>
      <c r="G118" s="215">
        <f t="shared" si="0"/>
        <v>1.9508468296069077E-2</v>
      </c>
    </row>
    <row r="119" spans="1:7" ht="15.75" customHeight="1" x14ac:dyDescent="0.25">
      <c r="A119" s="214" t="s">
        <v>3810</v>
      </c>
      <c r="B119" s="215"/>
      <c r="C119" s="215">
        <v>6000</v>
      </c>
      <c r="D119" s="215"/>
      <c r="E119" s="215"/>
      <c r="F119" s="215">
        <v>6000</v>
      </c>
      <c r="G119" s="215">
        <f t="shared" si="0"/>
        <v>1.6257056913390897E-2</v>
      </c>
    </row>
    <row r="120" spans="1:7" ht="15.75" customHeight="1" x14ac:dyDescent="0.25">
      <c r="A120" s="214" t="s">
        <v>600</v>
      </c>
      <c r="B120" s="215"/>
      <c r="C120" s="215"/>
      <c r="D120" s="215">
        <v>6000</v>
      </c>
      <c r="E120" s="215"/>
      <c r="F120" s="215">
        <v>6000</v>
      </c>
      <c r="G120" s="215">
        <f t="shared" si="0"/>
        <v>1.6257056913390897E-2</v>
      </c>
    </row>
    <row r="121" spans="1:7" ht="15.75" customHeight="1" x14ac:dyDescent="0.25">
      <c r="A121" s="214" t="s">
        <v>203</v>
      </c>
      <c r="B121" s="215">
        <v>5940.66</v>
      </c>
      <c r="C121" s="215"/>
      <c r="D121" s="215"/>
      <c r="E121" s="215"/>
      <c r="F121" s="215">
        <v>5940.66</v>
      </c>
      <c r="G121" s="215">
        <f t="shared" si="0"/>
        <v>1.6096274620517458E-2</v>
      </c>
    </row>
    <row r="122" spans="1:7" ht="15.75" customHeight="1" x14ac:dyDescent="0.25">
      <c r="A122" s="214" t="s">
        <v>243</v>
      </c>
      <c r="B122" s="215"/>
      <c r="C122" s="215">
        <v>5555.55</v>
      </c>
      <c r="D122" s="215"/>
      <c r="E122" s="215"/>
      <c r="F122" s="215">
        <v>5555.55</v>
      </c>
      <c r="G122" s="215">
        <f t="shared" si="0"/>
        <v>1.5052815422531465E-2</v>
      </c>
    </row>
    <row r="123" spans="1:7" ht="15.75" customHeight="1" x14ac:dyDescent="0.25">
      <c r="A123" s="214" t="s">
        <v>348</v>
      </c>
      <c r="B123" s="215"/>
      <c r="C123" s="215">
        <v>5000</v>
      </c>
      <c r="D123" s="215"/>
      <c r="E123" s="215"/>
      <c r="F123" s="215">
        <v>5000</v>
      </c>
      <c r="G123" s="215">
        <f t="shared" si="0"/>
        <v>1.3547547427825745E-2</v>
      </c>
    </row>
    <row r="124" spans="1:7" ht="15.75" customHeight="1" x14ac:dyDescent="0.25">
      <c r="A124" s="214" t="s">
        <v>496</v>
      </c>
      <c r="B124" s="215"/>
      <c r="C124" s="215"/>
      <c r="D124" s="215">
        <v>5000</v>
      </c>
      <c r="E124" s="215"/>
      <c r="F124" s="215">
        <v>5000</v>
      </c>
      <c r="G124" s="215">
        <f t="shared" si="0"/>
        <v>1.3547547427825745E-2</v>
      </c>
    </row>
    <row r="125" spans="1:7" ht="15.75" customHeight="1" x14ac:dyDescent="0.25">
      <c r="A125" s="214" t="s">
        <v>165</v>
      </c>
      <c r="B125" s="215">
        <v>4290.55</v>
      </c>
      <c r="C125" s="215"/>
      <c r="D125" s="215"/>
      <c r="E125" s="215"/>
      <c r="F125" s="215">
        <v>4290.55</v>
      </c>
      <c r="G125" s="215">
        <f t="shared" si="0"/>
        <v>1.1625285923291552E-2</v>
      </c>
    </row>
    <row r="126" spans="1:7" ht="15.75" customHeight="1" x14ac:dyDescent="0.25">
      <c r="A126" s="214" t="s">
        <v>198</v>
      </c>
      <c r="B126" s="215">
        <v>4000</v>
      </c>
      <c r="C126" s="215"/>
      <c r="D126" s="215"/>
      <c r="E126" s="215"/>
      <c r="F126" s="215">
        <v>4000</v>
      </c>
      <c r="G126" s="215">
        <f t="shared" si="0"/>
        <v>1.0838037942260596E-2</v>
      </c>
    </row>
    <row r="127" spans="1:7" ht="15.75" customHeight="1" x14ac:dyDescent="0.25">
      <c r="A127" s="214" t="s">
        <v>196</v>
      </c>
      <c r="B127" s="215">
        <v>4000</v>
      </c>
      <c r="C127" s="215"/>
      <c r="D127" s="215"/>
      <c r="E127" s="215"/>
      <c r="F127" s="215">
        <v>4000</v>
      </c>
      <c r="G127" s="215">
        <f t="shared" si="0"/>
        <v>1.0838037942260596E-2</v>
      </c>
    </row>
    <row r="128" spans="1:7" ht="15.75" customHeight="1" x14ac:dyDescent="0.25">
      <c r="A128" s="214" t="s">
        <v>247</v>
      </c>
      <c r="B128" s="215"/>
      <c r="C128" s="215">
        <v>3888.88</v>
      </c>
      <c r="D128" s="215"/>
      <c r="E128" s="215"/>
      <c r="F128" s="215">
        <v>3888.88</v>
      </c>
      <c r="G128" s="215">
        <f t="shared" si="0"/>
        <v>1.0536957248224597E-2</v>
      </c>
    </row>
    <row r="129" spans="1:7" ht="15.75" customHeight="1" x14ac:dyDescent="0.25">
      <c r="A129" s="214" t="s">
        <v>125</v>
      </c>
      <c r="B129" s="215">
        <v>2977.77</v>
      </c>
      <c r="C129" s="215"/>
      <c r="D129" s="215"/>
      <c r="E129" s="215"/>
      <c r="F129" s="215">
        <v>2977.77</v>
      </c>
      <c r="G129" s="215">
        <f t="shared" si="0"/>
        <v>8.0682960608313356E-3</v>
      </c>
    </row>
    <row r="130" spans="1:7" ht="15.75" customHeight="1" x14ac:dyDescent="0.25">
      <c r="A130" s="214" t="s">
        <v>614</v>
      </c>
      <c r="B130" s="215"/>
      <c r="C130" s="215"/>
      <c r="D130" s="215">
        <v>2975.73</v>
      </c>
      <c r="E130" s="215"/>
      <c r="F130" s="215">
        <v>2975.73</v>
      </c>
      <c r="G130" s="215">
        <f t="shared" si="0"/>
        <v>8.0627686614807813E-3</v>
      </c>
    </row>
    <row r="131" spans="1:7" ht="15.75" customHeight="1" x14ac:dyDescent="0.25">
      <c r="A131" s="214" t="s">
        <v>484</v>
      </c>
      <c r="B131" s="215"/>
      <c r="C131" s="215"/>
      <c r="D131" s="215">
        <v>1222.22</v>
      </c>
      <c r="E131" s="215">
        <v>1344.44</v>
      </c>
      <c r="F131" s="215">
        <v>2566.66</v>
      </c>
      <c r="G131" s="215">
        <f t="shared" si="0"/>
        <v>6.9543896162206466E-3</v>
      </c>
    </row>
    <row r="132" spans="1:7" ht="15.75" customHeight="1" x14ac:dyDescent="0.25">
      <c r="A132" s="216" t="s">
        <v>3799</v>
      </c>
      <c r="B132" s="217">
        <v>8892000.7400000021</v>
      </c>
      <c r="C132" s="217">
        <v>11216686.359999999</v>
      </c>
      <c r="D132" s="217">
        <v>10449133.08</v>
      </c>
      <c r="E132" s="217">
        <v>6349229.0600000005</v>
      </c>
      <c r="F132" s="217">
        <v>36907049.239999987</v>
      </c>
      <c r="G132" s="217">
        <f t="shared" si="0"/>
        <v>100</v>
      </c>
    </row>
  </sheetData>
  <pageMargins left="0.511811024" right="0.511811024" top="0.78740157499999996" bottom="0.7874015749999999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1"/>
  <sheetViews>
    <sheetView workbookViewId="0"/>
  </sheetViews>
  <sheetFormatPr defaultColWidth="12.625" defaultRowHeight="15" customHeight="1" x14ac:dyDescent="0.2"/>
  <cols>
    <col min="1" max="1" width="11.125" customWidth="1"/>
    <col min="2" max="2" width="10.875" customWidth="1"/>
    <col min="3" max="26" width="7.625" customWidth="1"/>
  </cols>
  <sheetData>
    <row r="1" spans="1:3" x14ac:dyDescent="0.25">
      <c r="A1" s="212">
        <v>372.71</v>
      </c>
      <c r="B1" s="212">
        <f t="shared" ref="B1:B220" si="0">C1-A1</f>
        <v>0</v>
      </c>
      <c r="C1" s="212">
        <v>372.71</v>
      </c>
    </row>
    <row r="2" spans="1:3" x14ac:dyDescent="0.25">
      <c r="A2" s="212">
        <v>527.29</v>
      </c>
      <c r="B2" s="212">
        <f t="shared" si="0"/>
        <v>0</v>
      </c>
      <c r="C2" s="212">
        <v>527.29</v>
      </c>
    </row>
    <row r="3" spans="1:3" x14ac:dyDescent="0.25">
      <c r="A3" s="212">
        <v>777</v>
      </c>
      <c r="B3" s="212">
        <f t="shared" si="0"/>
        <v>0</v>
      </c>
      <c r="C3" s="212">
        <v>777</v>
      </c>
    </row>
    <row r="4" spans="1:3" x14ac:dyDescent="0.25">
      <c r="A4" s="212">
        <v>800</v>
      </c>
      <c r="B4" s="212">
        <f t="shared" si="0"/>
        <v>0</v>
      </c>
      <c r="C4" s="212">
        <v>800</v>
      </c>
    </row>
    <row r="5" spans="1:3" x14ac:dyDescent="0.25">
      <c r="A5" s="218">
        <v>1000</v>
      </c>
      <c r="B5" s="218">
        <f t="shared" si="0"/>
        <v>0</v>
      </c>
      <c r="C5" s="212">
        <v>1000</v>
      </c>
    </row>
    <row r="6" spans="1:3" x14ac:dyDescent="0.25">
      <c r="A6" s="218">
        <v>1000</v>
      </c>
      <c r="B6" s="218">
        <f t="shared" si="0"/>
        <v>0</v>
      </c>
      <c r="C6" s="212">
        <v>1000</v>
      </c>
    </row>
    <row r="7" spans="1:3" x14ac:dyDescent="0.25">
      <c r="A7" s="218">
        <v>1000</v>
      </c>
      <c r="B7" s="218">
        <f t="shared" si="0"/>
        <v>0</v>
      </c>
      <c r="C7" s="212">
        <v>1000</v>
      </c>
    </row>
    <row r="8" spans="1:3" x14ac:dyDescent="0.25">
      <c r="A8" s="218">
        <v>1222.22</v>
      </c>
      <c r="B8" s="218">
        <f t="shared" si="0"/>
        <v>0</v>
      </c>
      <c r="C8" s="212">
        <v>1222.22</v>
      </c>
    </row>
    <row r="9" spans="1:3" x14ac:dyDescent="0.25">
      <c r="A9" s="218">
        <v>1320</v>
      </c>
      <c r="B9" s="218">
        <f t="shared" si="0"/>
        <v>0</v>
      </c>
      <c r="C9" s="212">
        <v>1320</v>
      </c>
    </row>
    <row r="10" spans="1:3" x14ac:dyDescent="0.25">
      <c r="A10" s="218">
        <v>1428.91</v>
      </c>
      <c r="B10" s="218">
        <f t="shared" si="0"/>
        <v>0</v>
      </c>
      <c r="C10" s="212">
        <v>1428.91</v>
      </c>
    </row>
    <row r="11" spans="1:3" x14ac:dyDescent="0.25">
      <c r="A11" s="218">
        <v>1500</v>
      </c>
      <c r="B11" s="218">
        <f t="shared" si="0"/>
        <v>0</v>
      </c>
      <c r="C11" s="212">
        <v>1500</v>
      </c>
    </row>
    <row r="12" spans="1:3" x14ac:dyDescent="0.25">
      <c r="A12" s="218">
        <v>1570</v>
      </c>
      <c r="B12" s="218">
        <f t="shared" si="0"/>
        <v>0</v>
      </c>
      <c r="C12" s="212">
        <v>1570</v>
      </c>
    </row>
    <row r="13" spans="1:3" x14ac:dyDescent="0.25">
      <c r="A13" s="218">
        <v>1624.31</v>
      </c>
      <c r="B13" s="218">
        <f t="shared" si="0"/>
        <v>0</v>
      </c>
      <c r="C13" s="212">
        <v>1624.31</v>
      </c>
    </row>
    <row r="14" spans="1:3" x14ac:dyDescent="0.25">
      <c r="A14" s="218">
        <v>1700</v>
      </c>
      <c r="B14" s="218">
        <f t="shared" si="0"/>
        <v>0</v>
      </c>
      <c r="C14" s="212">
        <v>1700</v>
      </c>
    </row>
    <row r="15" spans="1:3" x14ac:dyDescent="0.25">
      <c r="A15" s="218">
        <v>1800</v>
      </c>
      <c r="B15" s="218">
        <f t="shared" si="0"/>
        <v>0</v>
      </c>
      <c r="C15" s="212">
        <v>1800</v>
      </c>
    </row>
    <row r="16" spans="1:3" x14ac:dyDescent="0.25">
      <c r="A16" s="218">
        <v>1914.15</v>
      </c>
      <c r="B16" s="218">
        <f t="shared" si="0"/>
        <v>0</v>
      </c>
      <c r="C16" s="212">
        <v>1914.15</v>
      </c>
    </row>
    <row r="17" spans="1:3" x14ac:dyDescent="0.25">
      <c r="A17" s="218">
        <v>2000</v>
      </c>
      <c r="B17" s="218">
        <f t="shared" si="0"/>
        <v>0</v>
      </c>
      <c r="C17" s="212">
        <v>2000</v>
      </c>
    </row>
    <row r="18" spans="1:3" x14ac:dyDescent="0.25">
      <c r="A18" s="218">
        <v>2000</v>
      </c>
      <c r="B18" s="218">
        <f t="shared" si="0"/>
        <v>0</v>
      </c>
      <c r="C18" s="212">
        <v>2000</v>
      </c>
    </row>
    <row r="19" spans="1:3" x14ac:dyDescent="0.25">
      <c r="A19" s="218">
        <v>2300</v>
      </c>
      <c r="B19" s="218">
        <f t="shared" si="0"/>
        <v>0</v>
      </c>
      <c r="C19" s="212">
        <v>2300</v>
      </c>
    </row>
    <row r="20" spans="1:3" x14ac:dyDescent="0.25">
      <c r="A20" s="218">
        <v>2300</v>
      </c>
      <c r="B20" s="218">
        <f t="shared" si="0"/>
        <v>0</v>
      </c>
      <c r="C20" s="212">
        <v>2300</v>
      </c>
    </row>
    <row r="21" spans="1:3" ht="15.75" customHeight="1" x14ac:dyDescent="0.25">
      <c r="A21" s="218">
        <v>2302.71</v>
      </c>
      <c r="B21" s="218">
        <f t="shared" si="0"/>
        <v>0</v>
      </c>
      <c r="C21" s="212">
        <v>2302.71</v>
      </c>
    </row>
    <row r="22" spans="1:3" ht="15.75" customHeight="1" x14ac:dyDescent="0.25">
      <c r="A22" s="218">
        <v>2336.16</v>
      </c>
      <c r="B22" s="218">
        <f t="shared" si="0"/>
        <v>0</v>
      </c>
      <c r="C22" s="212">
        <v>2336.16</v>
      </c>
    </row>
    <row r="23" spans="1:3" ht="15.75" customHeight="1" x14ac:dyDescent="0.25">
      <c r="A23" s="218">
        <v>2500</v>
      </c>
      <c r="B23" s="218">
        <f t="shared" si="0"/>
        <v>0</v>
      </c>
      <c r="C23" s="212">
        <v>2500</v>
      </c>
    </row>
    <row r="24" spans="1:3" ht="15.75" customHeight="1" x14ac:dyDescent="0.25">
      <c r="A24" s="218">
        <v>2500</v>
      </c>
      <c r="B24" s="218">
        <f t="shared" si="0"/>
        <v>0</v>
      </c>
      <c r="C24" s="212">
        <v>2500</v>
      </c>
    </row>
    <row r="25" spans="1:3" ht="15.75" customHeight="1" x14ac:dyDescent="0.25">
      <c r="A25" s="218">
        <v>2575.69</v>
      </c>
      <c r="B25" s="218">
        <f t="shared" si="0"/>
        <v>0</v>
      </c>
      <c r="C25" s="212">
        <v>2575.69</v>
      </c>
    </row>
    <row r="26" spans="1:3" ht="15.75" customHeight="1" x14ac:dyDescent="0.25">
      <c r="A26" s="218">
        <v>2700</v>
      </c>
      <c r="B26" s="218">
        <f t="shared" si="0"/>
        <v>0</v>
      </c>
      <c r="C26" s="212">
        <v>2700</v>
      </c>
    </row>
    <row r="27" spans="1:3" ht="15.75" customHeight="1" x14ac:dyDescent="0.25">
      <c r="A27" s="218">
        <v>2700</v>
      </c>
      <c r="B27" s="218">
        <f t="shared" si="0"/>
        <v>0</v>
      </c>
      <c r="C27" s="212">
        <v>2700</v>
      </c>
    </row>
    <row r="28" spans="1:3" ht="15.75" customHeight="1" x14ac:dyDescent="0.25">
      <c r="A28" s="218">
        <v>2700</v>
      </c>
      <c r="B28" s="218">
        <f t="shared" si="0"/>
        <v>0</v>
      </c>
      <c r="C28" s="212">
        <v>2700</v>
      </c>
    </row>
    <row r="29" spans="1:3" ht="15.75" customHeight="1" x14ac:dyDescent="0.25">
      <c r="A29" s="218">
        <v>2700</v>
      </c>
      <c r="B29" s="218">
        <f t="shared" si="0"/>
        <v>0</v>
      </c>
      <c r="C29" s="212">
        <v>2700</v>
      </c>
    </row>
    <row r="30" spans="1:3" ht="15.75" customHeight="1" x14ac:dyDescent="0.25">
      <c r="A30" s="218">
        <v>2857.82</v>
      </c>
      <c r="B30" s="218">
        <f t="shared" si="0"/>
        <v>0</v>
      </c>
      <c r="C30" s="212">
        <v>2857.82</v>
      </c>
    </row>
    <row r="31" spans="1:3" ht="15.75" customHeight="1" x14ac:dyDescent="0.25">
      <c r="A31" s="218">
        <v>2930</v>
      </c>
      <c r="B31" s="218">
        <f t="shared" si="0"/>
        <v>0</v>
      </c>
      <c r="C31" s="212">
        <v>2930</v>
      </c>
    </row>
    <row r="32" spans="1:3" ht="15.75" customHeight="1" x14ac:dyDescent="0.25">
      <c r="A32" s="218">
        <v>2975.73</v>
      </c>
      <c r="B32" s="218">
        <f t="shared" si="0"/>
        <v>0</v>
      </c>
      <c r="C32" s="212">
        <v>2975.73</v>
      </c>
    </row>
    <row r="33" spans="1:3" ht="15.75" customHeight="1" x14ac:dyDescent="0.25">
      <c r="A33" s="218">
        <v>3000</v>
      </c>
      <c r="B33" s="218">
        <f t="shared" si="0"/>
        <v>0</v>
      </c>
      <c r="C33" s="212">
        <v>3000</v>
      </c>
    </row>
    <row r="34" spans="1:3" ht="15.75" customHeight="1" x14ac:dyDescent="0.25">
      <c r="A34" s="218">
        <v>3000</v>
      </c>
      <c r="B34" s="218">
        <f t="shared" si="0"/>
        <v>0</v>
      </c>
      <c r="C34" s="212">
        <v>3000</v>
      </c>
    </row>
    <row r="35" spans="1:3" ht="15.75" customHeight="1" x14ac:dyDescent="0.25">
      <c r="A35" s="218">
        <v>3000</v>
      </c>
      <c r="B35" s="218">
        <f t="shared" si="0"/>
        <v>0</v>
      </c>
      <c r="C35" s="212">
        <v>3000</v>
      </c>
    </row>
    <row r="36" spans="1:3" ht="15.75" customHeight="1" x14ac:dyDescent="0.25">
      <c r="A36" s="218">
        <v>3000</v>
      </c>
      <c r="B36" s="218">
        <f t="shared" si="0"/>
        <v>0</v>
      </c>
      <c r="C36" s="212">
        <v>3000</v>
      </c>
    </row>
    <row r="37" spans="1:3" ht="15.75" customHeight="1" x14ac:dyDescent="0.25">
      <c r="A37" s="218">
        <v>3000</v>
      </c>
      <c r="B37" s="218">
        <f t="shared" si="0"/>
        <v>0</v>
      </c>
      <c r="C37" s="212">
        <v>3000</v>
      </c>
    </row>
    <row r="38" spans="1:3" ht="15.75" customHeight="1" x14ac:dyDescent="0.25">
      <c r="A38" s="218">
        <v>3000</v>
      </c>
      <c r="B38" s="218">
        <f t="shared" si="0"/>
        <v>0</v>
      </c>
      <c r="C38" s="212">
        <v>3000</v>
      </c>
    </row>
    <row r="39" spans="1:3" ht="15.75" customHeight="1" x14ac:dyDescent="0.25">
      <c r="A39" s="218">
        <v>3000</v>
      </c>
      <c r="B39" s="218">
        <f t="shared" si="0"/>
        <v>0</v>
      </c>
      <c r="C39" s="212">
        <v>3000</v>
      </c>
    </row>
    <row r="40" spans="1:3" ht="15.75" customHeight="1" x14ac:dyDescent="0.25">
      <c r="A40" s="218">
        <v>3333.33</v>
      </c>
      <c r="B40" s="218">
        <f t="shared" si="0"/>
        <v>0</v>
      </c>
      <c r="C40" s="212">
        <v>3333.33</v>
      </c>
    </row>
    <row r="41" spans="1:3" ht="15.75" customHeight="1" x14ac:dyDescent="0.25">
      <c r="A41" s="218">
        <v>3351.55</v>
      </c>
      <c r="B41" s="218">
        <f t="shared" si="0"/>
        <v>0</v>
      </c>
      <c r="C41" s="212">
        <v>3351.55</v>
      </c>
    </row>
    <row r="42" spans="1:3" ht="15.75" customHeight="1" x14ac:dyDescent="0.25">
      <c r="A42" s="218">
        <v>3444.1</v>
      </c>
      <c r="B42" s="218">
        <f t="shared" si="0"/>
        <v>0</v>
      </c>
      <c r="C42" s="212">
        <v>3444.1</v>
      </c>
    </row>
    <row r="43" spans="1:3" ht="15.75" customHeight="1" x14ac:dyDescent="0.25">
      <c r="A43" s="218">
        <v>3519.19</v>
      </c>
      <c r="B43" s="218">
        <f t="shared" si="0"/>
        <v>0</v>
      </c>
      <c r="C43" s="212">
        <v>3519.19</v>
      </c>
    </row>
    <row r="44" spans="1:3" ht="15.75" customHeight="1" x14ac:dyDescent="0.25">
      <c r="A44" s="218">
        <v>3666.67</v>
      </c>
      <c r="B44" s="218">
        <f t="shared" si="0"/>
        <v>0</v>
      </c>
      <c r="C44" s="212">
        <v>3666.67</v>
      </c>
    </row>
    <row r="45" spans="1:3" ht="15.75" customHeight="1" x14ac:dyDescent="0.25">
      <c r="A45" s="218">
        <v>3668.54</v>
      </c>
      <c r="B45" s="218">
        <f t="shared" si="0"/>
        <v>0</v>
      </c>
      <c r="C45" s="212">
        <v>3668.54</v>
      </c>
    </row>
    <row r="46" spans="1:3" ht="15.75" customHeight="1" x14ac:dyDescent="0.25">
      <c r="A46" s="218">
        <v>3850</v>
      </c>
      <c r="B46" s="218">
        <f t="shared" si="0"/>
        <v>0</v>
      </c>
      <c r="C46" s="212">
        <v>3850</v>
      </c>
    </row>
    <row r="47" spans="1:3" ht="15.75" customHeight="1" x14ac:dyDescent="0.25">
      <c r="A47" s="218">
        <v>3900</v>
      </c>
      <c r="B47" s="218">
        <f t="shared" si="0"/>
        <v>0</v>
      </c>
      <c r="C47" s="212">
        <v>3900</v>
      </c>
    </row>
    <row r="48" spans="1:3" ht="15.75" customHeight="1" x14ac:dyDescent="0.25">
      <c r="A48" s="218">
        <v>3900</v>
      </c>
      <c r="B48" s="218">
        <f t="shared" si="0"/>
        <v>0</v>
      </c>
      <c r="C48" s="212">
        <v>3900</v>
      </c>
    </row>
    <row r="49" spans="1:3" ht="15.75" customHeight="1" x14ac:dyDescent="0.25">
      <c r="A49" s="218">
        <v>4044.23</v>
      </c>
      <c r="B49" s="218">
        <f t="shared" si="0"/>
        <v>0</v>
      </c>
      <c r="C49" s="212">
        <v>4044.23</v>
      </c>
    </row>
    <row r="50" spans="1:3" ht="15.75" customHeight="1" x14ac:dyDescent="0.25">
      <c r="A50" s="218">
        <v>4070</v>
      </c>
      <c r="B50" s="218">
        <f t="shared" si="0"/>
        <v>0</v>
      </c>
      <c r="C50" s="212">
        <v>4070</v>
      </c>
    </row>
    <row r="51" spans="1:3" ht="15.75" customHeight="1" x14ac:dyDescent="0.25">
      <c r="A51" s="218">
        <v>4087.66</v>
      </c>
      <c r="B51" s="218">
        <f t="shared" si="0"/>
        <v>0</v>
      </c>
      <c r="C51" s="212">
        <v>4087.66</v>
      </c>
    </row>
    <row r="52" spans="1:3" ht="15.75" customHeight="1" x14ac:dyDescent="0.25">
      <c r="A52" s="218">
        <v>4235</v>
      </c>
      <c r="B52" s="218">
        <f t="shared" si="0"/>
        <v>0</v>
      </c>
      <c r="C52" s="212">
        <v>4235</v>
      </c>
    </row>
    <row r="53" spans="1:3" ht="15.75" customHeight="1" x14ac:dyDescent="0.25">
      <c r="A53" s="218">
        <v>4500</v>
      </c>
      <c r="B53" s="218">
        <f t="shared" si="0"/>
        <v>0</v>
      </c>
      <c r="C53" s="212">
        <v>4500</v>
      </c>
    </row>
    <row r="54" spans="1:3" ht="15.75" customHeight="1" x14ac:dyDescent="0.25">
      <c r="A54" s="218">
        <v>4500</v>
      </c>
      <c r="B54" s="218">
        <f t="shared" si="0"/>
        <v>0</v>
      </c>
      <c r="C54" s="212">
        <v>4500</v>
      </c>
    </row>
    <row r="55" spans="1:3" ht="15.75" customHeight="1" x14ac:dyDescent="0.25">
      <c r="A55" s="218">
        <v>4605.42</v>
      </c>
      <c r="B55" s="218">
        <f t="shared" si="0"/>
        <v>0</v>
      </c>
      <c r="C55" s="212">
        <v>4605.42</v>
      </c>
    </row>
    <row r="56" spans="1:3" ht="15.75" customHeight="1" x14ac:dyDescent="0.25">
      <c r="A56" s="218">
        <v>4700</v>
      </c>
      <c r="B56" s="218">
        <f t="shared" si="0"/>
        <v>0</v>
      </c>
      <c r="C56" s="212">
        <v>4700</v>
      </c>
    </row>
    <row r="57" spans="1:3" ht="15.75" customHeight="1" x14ac:dyDescent="0.25">
      <c r="A57" s="218">
        <v>4700</v>
      </c>
      <c r="B57" s="218">
        <f t="shared" si="0"/>
        <v>0</v>
      </c>
      <c r="C57" s="212">
        <v>4700</v>
      </c>
    </row>
    <row r="58" spans="1:3" ht="15.75" customHeight="1" x14ac:dyDescent="0.25">
      <c r="A58" s="218">
        <v>4781.83</v>
      </c>
      <c r="B58" s="218">
        <f t="shared" si="0"/>
        <v>0</v>
      </c>
      <c r="C58" s="212">
        <v>4781.83</v>
      </c>
    </row>
    <row r="59" spans="1:3" ht="15.75" customHeight="1" x14ac:dyDescent="0.25">
      <c r="A59" s="218">
        <v>4970</v>
      </c>
      <c r="B59" s="218">
        <f t="shared" si="0"/>
        <v>0</v>
      </c>
      <c r="C59" s="212">
        <v>4970</v>
      </c>
    </row>
    <row r="60" spans="1:3" ht="15.75" customHeight="1" x14ac:dyDescent="0.25">
      <c r="A60" s="218">
        <v>5000</v>
      </c>
      <c r="B60" s="218">
        <f t="shared" si="0"/>
        <v>0</v>
      </c>
      <c r="C60" s="212">
        <v>5000</v>
      </c>
    </row>
    <row r="61" spans="1:3" ht="15.75" customHeight="1" x14ac:dyDescent="0.25">
      <c r="A61" s="218">
        <v>5000</v>
      </c>
      <c r="B61" s="218">
        <f t="shared" si="0"/>
        <v>0</v>
      </c>
      <c r="C61" s="212">
        <v>5000</v>
      </c>
    </row>
    <row r="62" spans="1:3" ht="15.75" customHeight="1" x14ac:dyDescent="0.25">
      <c r="A62" s="218">
        <v>5000</v>
      </c>
      <c r="B62" s="218">
        <f t="shared" si="0"/>
        <v>0</v>
      </c>
      <c r="C62" s="212">
        <v>5000</v>
      </c>
    </row>
    <row r="63" spans="1:3" ht="15.75" customHeight="1" x14ac:dyDescent="0.25">
      <c r="A63" s="218">
        <v>5200</v>
      </c>
      <c r="B63" s="218">
        <f t="shared" si="0"/>
        <v>0</v>
      </c>
      <c r="C63" s="212">
        <v>5200</v>
      </c>
    </row>
    <row r="64" spans="1:3" ht="15.75" customHeight="1" x14ac:dyDescent="0.25">
      <c r="A64" s="218">
        <v>5300</v>
      </c>
      <c r="B64" s="218">
        <f t="shared" si="0"/>
        <v>0</v>
      </c>
      <c r="C64" s="212">
        <v>5300</v>
      </c>
    </row>
    <row r="65" spans="1:3" ht="15.75" customHeight="1" x14ac:dyDescent="0.25">
      <c r="A65" s="218">
        <v>5369.63</v>
      </c>
      <c r="B65" s="218">
        <f t="shared" si="0"/>
        <v>0</v>
      </c>
      <c r="C65" s="212">
        <v>5369.63</v>
      </c>
    </row>
    <row r="66" spans="1:3" ht="15.75" customHeight="1" x14ac:dyDescent="0.25">
      <c r="A66" s="218">
        <v>5730</v>
      </c>
      <c r="B66" s="218">
        <f t="shared" si="0"/>
        <v>0</v>
      </c>
      <c r="C66" s="212">
        <v>5730</v>
      </c>
    </row>
    <row r="67" spans="1:3" ht="15.75" customHeight="1" x14ac:dyDescent="0.25">
      <c r="A67" s="218">
        <v>6000</v>
      </c>
      <c r="B67" s="218">
        <f t="shared" si="0"/>
        <v>0</v>
      </c>
      <c r="C67" s="212">
        <v>6000</v>
      </c>
    </row>
    <row r="68" spans="1:3" ht="15.75" customHeight="1" x14ac:dyDescent="0.25">
      <c r="A68" s="218">
        <v>6061.13</v>
      </c>
      <c r="B68" s="218">
        <f t="shared" si="0"/>
        <v>0</v>
      </c>
      <c r="C68" s="212">
        <v>6061.13</v>
      </c>
    </row>
    <row r="69" spans="1:3" ht="15.75" customHeight="1" x14ac:dyDescent="0.25">
      <c r="A69" s="218">
        <v>6325</v>
      </c>
      <c r="B69" s="218">
        <f t="shared" si="0"/>
        <v>0</v>
      </c>
      <c r="C69" s="212">
        <v>6325</v>
      </c>
    </row>
    <row r="70" spans="1:3" ht="15.75" customHeight="1" x14ac:dyDescent="0.25">
      <c r="A70" s="218">
        <v>6600</v>
      </c>
      <c r="B70" s="218">
        <f t="shared" si="0"/>
        <v>0</v>
      </c>
      <c r="C70" s="212">
        <v>6600</v>
      </c>
    </row>
    <row r="71" spans="1:3" ht="15.75" customHeight="1" x14ac:dyDescent="0.25">
      <c r="A71" s="218">
        <v>6703.1</v>
      </c>
      <c r="B71" s="218">
        <f t="shared" si="0"/>
        <v>0</v>
      </c>
      <c r="C71" s="212">
        <v>6703.1</v>
      </c>
    </row>
    <row r="72" spans="1:3" ht="15.75" customHeight="1" x14ac:dyDescent="0.25">
      <c r="A72" s="218">
        <v>6841.31</v>
      </c>
      <c r="B72" s="218">
        <f t="shared" si="0"/>
        <v>0</v>
      </c>
      <c r="C72" s="212">
        <v>6841.31</v>
      </c>
    </row>
    <row r="73" spans="1:3" ht="15.75" customHeight="1" x14ac:dyDescent="0.25">
      <c r="A73" s="218">
        <v>6922.09</v>
      </c>
      <c r="B73" s="218">
        <f t="shared" si="0"/>
        <v>0</v>
      </c>
      <c r="C73" s="212">
        <v>6922.09</v>
      </c>
    </row>
    <row r="74" spans="1:3" ht="15.75" customHeight="1" x14ac:dyDescent="0.25">
      <c r="A74" s="218">
        <v>6963</v>
      </c>
      <c r="B74" s="218">
        <f t="shared" si="0"/>
        <v>0</v>
      </c>
      <c r="C74" s="212">
        <v>6963</v>
      </c>
    </row>
    <row r="75" spans="1:3" ht="15.75" customHeight="1" x14ac:dyDescent="0.25">
      <c r="A75" s="218">
        <v>7000</v>
      </c>
      <c r="B75" s="218">
        <f t="shared" si="0"/>
        <v>0</v>
      </c>
      <c r="C75" s="212">
        <v>7000</v>
      </c>
    </row>
    <row r="76" spans="1:3" ht="15.75" customHeight="1" x14ac:dyDescent="0.25">
      <c r="A76" s="218">
        <v>7000</v>
      </c>
      <c r="B76" s="218">
        <f t="shared" si="0"/>
        <v>0</v>
      </c>
      <c r="C76" s="212">
        <v>7000</v>
      </c>
    </row>
    <row r="77" spans="1:3" ht="15.75" customHeight="1" x14ac:dyDescent="0.25">
      <c r="A77" s="218">
        <v>7000</v>
      </c>
      <c r="B77" s="218">
        <f t="shared" si="0"/>
        <v>0</v>
      </c>
      <c r="C77" s="212">
        <v>7000</v>
      </c>
    </row>
    <row r="78" spans="1:3" ht="15.75" customHeight="1" x14ac:dyDescent="0.25">
      <c r="A78" s="218">
        <v>7000</v>
      </c>
      <c r="B78" s="218">
        <f t="shared" si="0"/>
        <v>0</v>
      </c>
      <c r="C78" s="212">
        <v>7000</v>
      </c>
    </row>
    <row r="79" spans="1:3" ht="15.75" customHeight="1" x14ac:dyDescent="0.25">
      <c r="A79" s="218">
        <v>7000</v>
      </c>
      <c r="B79" s="218">
        <f t="shared" si="0"/>
        <v>0</v>
      </c>
      <c r="C79" s="212">
        <v>7000</v>
      </c>
    </row>
    <row r="80" spans="1:3" ht="15.75" customHeight="1" x14ac:dyDescent="0.25">
      <c r="A80" s="218">
        <v>7104</v>
      </c>
      <c r="B80" s="218">
        <f t="shared" si="0"/>
        <v>0</v>
      </c>
      <c r="C80" s="212">
        <v>7104</v>
      </c>
    </row>
    <row r="81" spans="1:3" ht="15.75" customHeight="1" x14ac:dyDescent="0.25">
      <c r="A81" s="218">
        <v>7130.98</v>
      </c>
      <c r="B81" s="218">
        <f t="shared" si="0"/>
        <v>0</v>
      </c>
      <c r="C81" s="212">
        <v>7130.98</v>
      </c>
    </row>
    <row r="82" spans="1:3" ht="15.75" customHeight="1" x14ac:dyDescent="0.25">
      <c r="A82" s="218">
        <v>7137.3</v>
      </c>
      <c r="B82" s="218">
        <f t="shared" si="0"/>
        <v>0</v>
      </c>
      <c r="C82" s="212">
        <v>7137.3</v>
      </c>
    </row>
    <row r="83" spans="1:3" ht="15.75" customHeight="1" x14ac:dyDescent="0.25">
      <c r="A83" s="218">
        <v>7237.06</v>
      </c>
      <c r="B83" s="218">
        <f t="shared" si="0"/>
        <v>0</v>
      </c>
      <c r="C83" s="212">
        <v>7237.06</v>
      </c>
    </row>
    <row r="84" spans="1:3" ht="15.75" customHeight="1" x14ac:dyDescent="0.25">
      <c r="A84" s="218">
        <v>7260</v>
      </c>
      <c r="B84" s="218">
        <f t="shared" si="0"/>
        <v>0</v>
      </c>
      <c r="C84" s="212">
        <v>7260</v>
      </c>
    </row>
    <row r="85" spans="1:3" ht="15.75" customHeight="1" x14ac:dyDescent="0.25">
      <c r="A85" s="218">
        <v>7333.33</v>
      </c>
      <c r="B85" s="218">
        <f t="shared" si="0"/>
        <v>0</v>
      </c>
      <c r="C85" s="212">
        <v>7333.33</v>
      </c>
    </row>
    <row r="86" spans="1:3" ht="15.75" customHeight="1" x14ac:dyDescent="0.25">
      <c r="A86" s="218">
        <v>7333.33</v>
      </c>
      <c r="B86" s="218">
        <f t="shared" si="0"/>
        <v>0</v>
      </c>
      <c r="C86" s="212">
        <v>7333.33</v>
      </c>
    </row>
    <row r="87" spans="1:3" ht="15.75" customHeight="1" x14ac:dyDescent="0.25">
      <c r="A87" s="218">
        <v>7500</v>
      </c>
      <c r="B87" s="218">
        <f t="shared" si="0"/>
        <v>0</v>
      </c>
      <c r="C87" s="212">
        <v>7500</v>
      </c>
    </row>
    <row r="88" spans="1:3" ht="15.75" customHeight="1" x14ac:dyDescent="0.25">
      <c r="A88" s="218">
        <v>7500</v>
      </c>
      <c r="B88" s="218">
        <f t="shared" si="0"/>
        <v>0</v>
      </c>
      <c r="C88" s="212">
        <v>7500</v>
      </c>
    </row>
    <row r="89" spans="1:3" ht="15.75" customHeight="1" x14ac:dyDescent="0.25">
      <c r="A89" s="218">
        <v>8555.56</v>
      </c>
      <c r="B89" s="218">
        <f t="shared" si="0"/>
        <v>0</v>
      </c>
      <c r="C89" s="212">
        <v>8555.56</v>
      </c>
    </row>
    <row r="90" spans="1:3" ht="15.75" customHeight="1" x14ac:dyDescent="0.25">
      <c r="A90" s="218">
        <v>8686.2099999999991</v>
      </c>
      <c r="B90" s="218">
        <f t="shared" si="0"/>
        <v>0</v>
      </c>
      <c r="C90" s="212">
        <v>8686.2099999999991</v>
      </c>
    </row>
    <row r="91" spans="1:3" ht="15.75" customHeight="1" x14ac:dyDescent="0.25">
      <c r="A91" s="218">
        <v>9563.66</v>
      </c>
      <c r="B91" s="218">
        <f t="shared" si="0"/>
        <v>0</v>
      </c>
      <c r="C91" s="212">
        <v>9563.66</v>
      </c>
    </row>
    <row r="92" spans="1:3" ht="15.75" customHeight="1" x14ac:dyDescent="0.25">
      <c r="A92" s="218">
        <v>9900</v>
      </c>
      <c r="B92" s="218">
        <f t="shared" si="0"/>
        <v>0</v>
      </c>
      <c r="C92" s="212">
        <v>9900</v>
      </c>
    </row>
    <row r="93" spans="1:3" ht="15.75" customHeight="1" x14ac:dyDescent="0.25">
      <c r="A93" s="218">
        <v>10000</v>
      </c>
      <c r="B93" s="218">
        <f t="shared" si="0"/>
        <v>0</v>
      </c>
      <c r="C93" s="212">
        <v>10000</v>
      </c>
    </row>
    <row r="94" spans="1:3" ht="15.75" customHeight="1" x14ac:dyDescent="0.25">
      <c r="A94" s="218">
        <v>10000</v>
      </c>
      <c r="B94" s="218">
        <f t="shared" si="0"/>
        <v>0</v>
      </c>
      <c r="C94" s="212">
        <v>10000</v>
      </c>
    </row>
    <row r="95" spans="1:3" ht="15.75" customHeight="1" x14ac:dyDescent="0.25">
      <c r="A95" s="218">
        <v>10000</v>
      </c>
      <c r="B95" s="218">
        <f t="shared" si="0"/>
        <v>0</v>
      </c>
      <c r="C95" s="212">
        <v>10000</v>
      </c>
    </row>
    <row r="96" spans="1:3" ht="15.75" customHeight="1" x14ac:dyDescent="0.25">
      <c r="A96" s="218">
        <v>10000</v>
      </c>
      <c r="B96" s="218">
        <f t="shared" si="0"/>
        <v>0</v>
      </c>
      <c r="C96" s="212">
        <v>10000</v>
      </c>
    </row>
    <row r="97" spans="1:3" ht="15.75" customHeight="1" x14ac:dyDescent="0.25">
      <c r="A97" s="218">
        <v>10000</v>
      </c>
      <c r="B97" s="218">
        <f t="shared" si="0"/>
        <v>0</v>
      </c>
      <c r="C97" s="212">
        <v>10000</v>
      </c>
    </row>
    <row r="98" spans="1:3" ht="15.75" customHeight="1" x14ac:dyDescent="0.25">
      <c r="A98" s="218">
        <v>10000</v>
      </c>
      <c r="B98" s="218">
        <f t="shared" si="0"/>
        <v>0</v>
      </c>
      <c r="C98" s="212">
        <v>10000</v>
      </c>
    </row>
    <row r="99" spans="1:3" ht="15.75" customHeight="1" x14ac:dyDescent="0.25">
      <c r="A99" s="218">
        <v>10000</v>
      </c>
      <c r="B99" s="218">
        <f t="shared" si="0"/>
        <v>0</v>
      </c>
      <c r="C99" s="212">
        <v>10000</v>
      </c>
    </row>
    <row r="100" spans="1:3" ht="15.75" customHeight="1" x14ac:dyDescent="0.25">
      <c r="A100" s="218">
        <v>10248.709999999999</v>
      </c>
      <c r="B100" s="218">
        <f t="shared" si="0"/>
        <v>0</v>
      </c>
      <c r="C100" s="212">
        <v>10248.709999999999</v>
      </c>
    </row>
    <row r="101" spans="1:3" ht="15.75" customHeight="1" x14ac:dyDescent="0.25">
      <c r="A101" s="218">
        <v>10983.08</v>
      </c>
      <c r="B101" s="218">
        <f t="shared" si="0"/>
        <v>0</v>
      </c>
      <c r="C101" s="212">
        <v>10983.08</v>
      </c>
    </row>
    <row r="102" spans="1:3" ht="15.75" customHeight="1" x14ac:dyDescent="0.25">
      <c r="A102" s="218">
        <v>11000</v>
      </c>
      <c r="B102" s="218">
        <f t="shared" si="0"/>
        <v>0</v>
      </c>
      <c r="C102" s="212">
        <v>11000</v>
      </c>
    </row>
    <row r="103" spans="1:3" ht="15.75" customHeight="1" x14ac:dyDescent="0.25">
      <c r="A103" s="218">
        <v>11000</v>
      </c>
      <c r="B103" s="218">
        <f t="shared" si="0"/>
        <v>0</v>
      </c>
      <c r="C103" s="212">
        <v>11000</v>
      </c>
    </row>
    <row r="104" spans="1:3" ht="15.75" customHeight="1" x14ac:dyDescent="0.25">
      <c r="A104" s="218">
        <v>11005.62</v>
      </c>
      <c r="B104" s="218">
        <f t="shared" si="0"/>
        <v>0</v>
      </c>
      <c r="C104" s="212">
        <v>11005.62</v>
      </c>
    </row>
    <row r="105" spans="1:3" ht="15.75" customHeight="1" x14ac:dyDescent="0.25">
      <c r="A105" s="218">
        <v>11100</v>
      </c>
      <c r="B105" s="218">
        <f t="shared" si="0"/>
        <v>0</v>
      </c>
      <c r="C105" s="212">
        <v>11100</v>
      </c>
    </row>
    <row r="106" spans="1:3" ht="15.75" customHeight="1" x14ac:dyDescent="0.25">
      <c r="A106" s="218">
        <v>12537.03</v>
      </c>
      <c r="B106" s="218">
        <f t="shared" si="0"/>
        <v>0</v>
      </c>
      <c r="C106" s="212">
        <v>12537.03</v>
      </c>
    </row>
    <row r="107" spans="1:3" ht="15.75" customHeight="1" x14ac:dyDescent="0.25">
      <c r="A107" s="218">
        <v>13000</v>
      </c>
      <c r="B107" s="218">
        <f t="shared" si="0"/>
        <v>0</v>
      </c>
      <c r="C107" s="212">
        <v>13000</v>
      </c>
    </row>
    <row r="108" spans="1:3" ht="15.75" customHeight="1" x14ac:dyDescent="0.25">
      <c r="A108" s="218">
        <v>13000</v>
      </c>
      <c r="B108" s="218">
        <f t="shared" si="0"/>
        <v>0</v>
      </c>
      <c r="C108" s="212">
        <v>13000</v>
      </c>
    </row>
    <row r="109" spans="1:3" ht="15.75" customHeight="1" x14ac:dyDescent="0.25">
      <c r="A109" s="218">
        <v>13565.76</v>
      </c>
      <c r="B109" s="218">
        <f t="shared" si="0"/>
        <v>0</v>
      </c>
      <c r="C109" s="212">
        <v>13565.76</v>
      </c>
    </row>
    <row r="110" spans="1:3" ht="15.75" customHeight="1" x14ac:dyDescent="0.25">
      <c r="A110" s="218">
        <v>14100</v>
      </c>
      <c r="B110" s="218">
        <f t="shared" si="0"/>
        <v>0</v>
      </c>
      <c r="C110" s="212">
        <v>14100</v>
      </c>
    </row>
    <row r="111" spans="1:3" ht="15.75" customHeight="1" x14ac:dyDescent="0.25">
      <c r="A111" s="218">
        <v>14100</v>
      </c>
      <c r="B111" s="218">
        <f t="shared" si="0"/>
        <v>0</v>
      </c>
      <c r="C111" s="212">
        <v>14100</v>
      </c>
    </row>
    <row r="112" spans="1:3" ht="15.75" customHeight="1" x14ac:dyDescent="0.25">
      <c r="A112" s="218">
        <v>15000</v>
      </c>
      <c r="B112" s="218">
        <f t="shared" si="0"/>
        <v>0</v>
      </c>
      <c r="C112" s="212">
        <v>15000</v>
      </c>
    </row>
    <row r="113" spans="1:3" ht="15.75" customHeight="1" x14ac:dyDescent="0.25">
      <c r="A113" s="218">
        <v>15000</v>
      </c>
      <c r="B113" s="218">
        <f t="shared" si="0"/>
        <v>0</v>
      </c>
      <c r="C113" s="212">
        <v>15000</v>
      </c>
    </row>
    <row r="114" spans="1:3" ht="15.75" customHeight="1" x14ac:dyDescent="0.25">
      <c r="A114" s="218">
        <v>15000</v>
      </c>
      <c r="B114" s="218">
        <f t="shared" si="0"/>
        <v>0</v>
      </c>
      <c r="C114" s="212">
        <v>15000</v>
      </c>
    </row>
    <row r="115" spans="1:3" ht="15.75" customHeight="1" x14ac:dyDescent="0.25">
      <c r="A115" s="218">
        <v>15000</v>
      </c>
      <c r="B115" s="218">
        <f t="shared" si="0"/>
        <v>0</v>
      </c>
      <c r="C115" s="212">
        <v>15000</v>
      </c>
    </row>
    <row r="116" spans="1:3" ht="15.75" customHeight="1" x14ac:dyDescent="0.25">
      <c r="A116" s="218">
        <v>15247.65</v>
      </c>
      <c r="B116" s="218">
        <f t="shared" si="0"/>
        <v>0</v>
      </c>
      <c r="C116" s="212">
        <v>15247.65</v>
      </c>
    </row>
    <row r="117" spans="1:3" ht="15.75" customHeight="1" x14ac:dyDescent="0.25">
      <c r="A117" s="218">
        <v>16650</v>
      </c>
      <c r="B117" s="218">
        <f t="shared" si="0"/>
        <v>0</v>
      </c>
      <c r="C117" s="212">
        <v>16650</v>
      </c>
    </row>
    <row r="118" spans="1:3" ht="15.75" customHeight="1" x14ac:dyDescent="0.25">
      <c r="A118" s="218">
        <v>17296.43</v>
      </c>
      <c r="B118" s="218">
        <f t="shared" si="0"/>
        <v>0</v>
      </c>
      <c r="C118" s="212">
        <v>17296.43</v>
      </c>
    </row>
    <row r="119" spans="1:3" ht="15.75" customHeight="1" x14ac:dyDescent="0.25">
      <c r="A119" s="218">
        <v>17458.7</v>
      </c>
      <c r="B119" s="218">
        <f t="shared" si="0"/>
        <v>0</v>
      </c>
      <c r="C119" s="212">
        <v>17458.7</v>
      </c>
    </row>
    <row r="120" spans="1:3" ht="15.75" customHeight="1" x14ac:dyDescent="0.25">
      <c r="A120" s="218">
        <v>18000</v>
      </c>
      <c r="B120" s="218">
        <f t="shared" si="0"/>
        <v>0</v>
      </c>
      <c r="C120" s="212">
        <v>18000</v>
      </c>
    </row>
    <row r="121" spans="1:3" ht="15.75" customHeight="1" x14ac:dyDescent="0.25">
      <c r="A121" s="218">
        <v>18360</v>
      </c>
      <c r="B121" s="218">
        <f t="shared" si="0"/>
        <v>0</v>
      </c>
      <c r="C121" s="212">
        <v>18360</v>
      </c>
    </row>
    <row r="122" spans="1:3" ht="15.75" customHeight="1" x14ac:dyDescent="0.25">
      <c r="A122" s="218">
        <v>19800</v>
      </c>
      <c r="B122" s="218">
        <f t="shared" si="0"/>
        <v>0</v>
      </c>
      <c r="C122" s="212">
        <v>19800</v>
      </c>
    </row>
    <row r="123" spans="1:3" ht="15.75" customHeight="1" x14ac:dyDescent="0.25">
      <c r="A123" s="218">
        <v>19820.349999999999</v>
      </c>
      <c r="B123" s="218">
        <f t="shared" si="0"/>
        <v>1.0000000002037268E-2</v>
      </c>
      <c r="C123" s="212">
        <v>19820.36</v>
      </c>
    </row>
    <row r="124" spans="1:3" ht="15.75" customHeight="1" x14ac:dyDescent="0.25">
      <c r="A124" s="218">
        <v>20495.13</v>
      </c>
      <c r="B124" s="218">
        <f t="shared" si="0"/>
        <v>0</v>
      </c>
      <c r="C124" s="212">
        <v>20495.13</v>
      </c>
    </row>
    <row r="125" spans="1:3" ht="15.75" customHeight="1" x14ac:dyDescent="0.25">
      <c r="A125" s="218">
        <v>21392.94</v>
      </c>
      <c r="B125" s="218">
        <f t="shared" si="0"/>
        <v>0</v>
      </c>
      <c r="C125" s="212">
        <v>21392.94</v>
      </c>
    </row>
    <row r="126" spans="1:3" ht="15.75" customHeight="1" x14ac:dyDescent="0.25">
      <c r="A126" s="218">
        <v>22630</v>
      </c>
      <c r="B126" s="218">
        <f t="shared" si="0"/>
        <v>0</v>
      </c>
      <c r="C126" s="212">
        <v>22630</v>
      </c>
    </row>
    <row r="127" spans="1:3" ht="15.75" customHeight="1" x14ac:dyDescent="0.25">
      <c r="A127" s="218">
        <v>22630</v>
      </c>
      <c r="B127" s="218">
        <f t="shared" si="0"/>
        <v>0</v>
      </c>
      <c r="C127" s="212">
        <v>22630</v>
      </c>
    </row>
    <row r="128" spans="1:3" ht="15.75" customHeight="1" x14ac:dyDescent="0.25">
      <c r="A128" s="218">
        <v>22640</v>
      </c>
      <c r="B128" s="218">
        <f t="shared" si="0"/>
        <v>0</v>
      </c>
      <c r="C128" s="212">
        <v>22640</v>
      </c>
    </row>
    <row r="129" spans="1:3" ht="15.75" customHeight="1" x14ac:dyDescent="0.25">
      <c r="A129" s="218">
        <v>23120.87</v>
      </c>
      <c r="B129" s="218">
        <f t="shared" si="0"/>
        <v>0</v>
      </c>
      <c r="C129" s="212">
        <v>23120.87</v>
      </c>
    </row>
    <row r="130" spans="1:3" ht="15.75" customHeight="1" x14ac:dyDescent="0.25">
      <c r="A130" s="218">
        <v>23516.94</v>
      </c>
      <c r="B130" s="218">
        <f t="shared" si="0"/>
        <v>0</v>
      </c>
      <c r="C130" s="212">
        <v>23516.94</v>
      </c>
    </row>
    <row r="131" spans="1:3" ht="15.75" customHeight="1" x14ac:dyDescent="0.25">
      <c r="A131" s="218">
        <v>24000</v>
      </c>
      <c r="B131" s="218">
        <f t="shared" si="0"/>
        <v>0</v>
      </c>
      <c r="C131" s="212">
        <v>24000</v>
      </c>
    </row>
    <row r="132" spans="1:3" ht="15.75" customHeight="1" x14ac:dyDescent="0.25">
      <c r="A132" s="218">
        <v>24000</v>
      </c>
      <c r="B132" s="218">
        <f t="shared" si="0"/>
        <v>0</v>
      </c>
      <c r="C132" s="212">
        <v>24000</v>
      </c>
    </row>
    <row r="133" spans="1:3" ht="15.75" customHeight="1" x14ac:dyDescent="0.25">
      <c r="A133" s="218">
        <v>24595.599999999999</v>
      </c>
      <c r="B133" s="218">
        <f t="shared" si="0"/>
        <v>0</v>
      </c>
      <c r="C133" s="212">
        <v>24595.599999999999</v>
      </c>
    </row>
    <row r="134" spans="1:3" ht="15.75" customHeight="1" x14ac:dyDescent="0.25">
      <c r="A134" s="218">
        <v>24772.07</v>
      </c>
      <c r="B134" s="218">
        <f t="shared" si="0"/>
        <v>0</v>
      </c>
      <c r="C134" s="212">
        <v>24772.07</v>
      </c>
    </row>
    <row r="135" spans="1:3" ht="15.75" customHeight="1" x14ac:dyDescent="0.25">
      <c r="A135" s="218">
        <v>25000</v>
      </c>
      <c r="B135" s="218">
        <f t="shared" si="0"/>
        <v>0</v>
      </c>
      <c r="C135" s="212">
        <v>25000</v>
      </c>
    </row>
    <row r="136" spans="1:3" ht="15.75" customHeight="1" x14ac:dyDescent="0.25">
      <c r="A136" s="218">
        <v>30000</v>
      </c>
      <c r="B136" s="218">
        <f t="shared" si="0"/>
        <v>0</v>
      </c>
      <c r="C136" s="212">
        <v>30000</v>
      </c>
    </row>
    <row r="137" spans="1:3" ht="15.75" customHeight="1" x14ac:dyDescent="0.25">
      <c r="A137" s="218">
        <v>31181.95</v>
      </c>
      <c r="B137" s="218">
        <f t="shared" si="0"/>
        <v>9.9999999983992893E-3</v>
      </c>
      <c r="C137" s="212">
        <v>31181.96</v>
      </c>
    </row>
    <row r="138" spans="1:3" ht="15.75" customHeight="1" x14ac:dyDescent="0.25">
      <c r="A138" s="218">
        <v>31945.87</v>
      </c>
      <c r="B138" s="218">
        <f t="shared" si="0"/>
        <v>0</v>
      </c>
      <c r="C138" s="212">
        <v>31945.87</v>
      </c>
    </row>
    <row r="139" spans="1:3" ht="15.75" customHeight="1" x14ac:dyDescent="0.25">
      <c r="A139" s="218">
        <v>35910</v>
      </c>
      <c r="B139" s="218">
        <f t="shared" si="0"/>
        <v>0</v>
      </c>
      <c r="C139" s="212">
        <v>35910</v>
      </c>
    </row>
    <row r="140" spans="1:3" ht="15.75" customHeight="1" x14ac:dyDescent="0.25">
      <c r="A140" s="218">
        <v>38990.29</v>
      </c>
      <c r="B140" s="218">
        <f t="shared" si="0"/>
        <v>0</v>
      </c>
      <c r="C140" s="212">
        <v>38990.29</v>
      </c>
    </row>
    <row r="141" spans="1:3" ht="15.75" customHeight="1" x14ac:dyDescent="0.25">
      <c r="A141" s="218">
        <v>39900</v>
      </c>
      <c r="B141" s="218">
        <f t="shared" si="0"/>
        <v>0</v>
      </c>
      <c r="C141" s="212">
        <v>39900</v>
      </c>
    </row>
    <row r="142" spans="1:3" ht="15.75" customHeight="1" x14ac:dyDescent="0.25">
      <c r="A142" s="218">
        <v>44444.44</v>
      </c>
      <c r="B142" s="218">
        <f t="shared" si="0"/>
        <v>0</v>
      </c>
      <c r="C142" s="212">
        <v>44444.44</v>
      </c>
    </row>
    <row r="143" spans="1:3" ht="15.75" customHeight="1" x14ac:dyDescent="0.25">
      <c r="A143" s="218">
        <v>45000</v>
      </c>
      <c r="B143" s="218">
        <f t="shared" si="0"/>
        <v>0</v>
      </c>
      <c r="C143" s="212">
        <v>45000</v>
      </c>
    </row>
    <row r="144" spans="1:3" ht="15.75" customHeight="1" x14ac:dyDescent="0.25">
      <c r="A144" s="218">
        <v>45000</v>
      </c>
      <c r="B144" s="218">
        <f t="shared" si="0"/>
        <v>0</v>
      </c>
      <c r="C144" s="212">
        <v>45000</v>
      </c>
    </row>
    <row r="145" spans="1:3" ht="15.75" customHeight="1" x14ac:dyDescent="0.25">
      <c r="A145" s="218">
        <v>45759.87</v>
      </c>
      <c r="B145" s="218">
        <f t="shared" si="0"/>
        <v>0</v>
      </c>
      <c r="C145" s="212">
        <v>45759.87</v>
      </c>
    </row>
    <row r="146" spans="1:3" ht="15.75" customHeight="1" x14ac:dyDescent="0.25">
      <c r="A146" s="218">
        <v>46482.6</v>
      </c>
      <c r="B146" s="218">
        <f t="shared" si="0"/>
        <v>0</v>
      </c>
      <c r="C146" s="212">
        <v>46482.6</v>
      </c>
    </row>
    <row r="147" spans="1:3" ht="15.75" customHeight="1" x14ac:dyDescent="0.25">
      <c r="A147" s="218">
        <v>46879.13</v>
      </c>
      <c r="B147" s="218">
        <f t="shared" si="0"/>
        <v>0</v>
      </c>
      <c r="C147" s="212">
        <v>46879.13</v>
      </c>
    </row>
    <row r="148" spans="1:3" ht="15.75" customHeight="1" x14ac:dyDescent="0.25">
      <c r="A148" s="218">
        <v>47047.98</v>
      </c>
      <c r="B148" s="218">
        <f t="shared" si="0"/>
        <v>0</v>
      </c>
      <c r="C148" s="212">
        <v>47047.98</v>
      </c>
    </row>
    <row r="149" spans="1:3" ht="15.75" customHeight="1" x14ac:dyDescent="0.25">
      <c r="A149" s="218">
        <v>48162.5</v>
      </c>
      <c r="B149" s="218">
        <f t="shared" si="0"/>
        <v>-48162.5</v>
      </c>
    </row>
    <row r="150" spans="1:3" ht="15.75" customHeight="1" x14ac:dyDescent="0.25">
      <c r="A150" s="218">
        <v>50000</v>
      </c>
      <c r="B150" s="218">
        <f t="shared" si="0"/>
        <v>0</v>
      </c>
      <c r="C150" s="212">
        <v>50000</v>
      </c>
    </row>
    <row r="151" spans="1:3" ht="15.75" customHeight="1" x14ac:dyDescent="0.25">
      <c r="A151" s="218">
        <v>50000</v>
      </c>
      <c r="B151" s="218">
        <f t="shared" si="0"/>
        <v>0</v>
      </c>
      <c r="C151" s="212">
        <v>50000</v>
      </c>
    </row>
    <row r="152" spans="1:3" ht="15.75" customHeight="1" x14ac:dyDescent="0.25">
      <c r="A152" s="218">
        <v>50000</v>
      </c>
      <c r="B152" s="218">
        <f t="shared" si="0"/>
        <v>0</v>
      </c>
      <c r="C152" s="212">
        <v>50000</v>
      </c>
    </row>
    <row r="153" spans="1:3" ht="15.75" customHeight="1" x14ac:dyDescent="0.25">
      <c r="A153" s="218">
        <v>50000</v>
      </c>
      <c r="B153" s="218">
        <f t="shared" si="0"/>
        <v>0</v>
      </c>
      <c r="C153" s="212">
        <v>50000</v>
      </c>
    </row>
    <row r="154" spans="1:3" ht="15.75" customHeight="1" x14ac:dyDescent="0.25">
      <c r="A154" s="218">
        <v>50000</v>
      </c>
      <c r="B154" s="218">
        <f t="shared" si="0"/>
        <v>0</v>
      </c>
      <c r="C154" s="212">
        <v>50000</v>
      </c>
    </row>
    <row r="155" spans="1:3" ht="15.75" customHeight="1" x14ac:dyDescent="0.25">
      <c r="A155" s="218"/>
      <c r="B155" s="218">
        <f t="shared" si="0"/>
        <v>53200</v>
      </c>
      <c r="C155" s="212">
        <v>53200</v>
      </c>
    </row>
    <row r="156" spans="1:3" ht="15.75" customHeight="1" x14ac:dyDescent="0.25">
      <c r="A156" s="218"/>
      <c r="B156" s="218">
        <f t="shared" si="0"/>
        <v>53513.89</v>
      </c>
      <c r="C156" s="212">
        <v>53513.89</v>
      </c>
    </row>
    <row r="157" spans="1:3" ht="15.75" customHeight="1" x14ac:dyDescent="0.25">
      <c r="A157" s="218">
        <v>55562.22</v>
      </c>
      <c r="B157" s="218">
        <f t="shared" si="0"/>
        <v>0</v>
      </c>
      <c r="C157" s="212">
        <v>55562.22</v>
      </c>
    </row>
    <row r="158" spans="1:3" ht="15.75" customHeight="1" x14ac:dyDescent="0.25">
      <c r="A158" s="218">
        <v>65000</v>
      </c>
      <c r="B158" s="218">
        <f t="shared" si="0"/>
        <v>0</v>
      </c>
      <c r="C158" s="212">
        <v>65000</v>
      </c>
    </row>
    <row r="159" spans="1:3" ht="15.75" customHeight="1" x14ac:dyDescent="0.25">
      <c r="A159" s="218">
        <v>65000</v>
      </c>
      <c r="B159" s="218">
        <f t="shared" si="0"/>
        <v>0</v>
      </c>
      <c r="C159" s="212">
        <v>65000</v>
      </c>
    </row>
    <row r="160" spans="1:3" ht="15.75" customHeight="1" x14ac:dyDescent="0.25">
      <c r="A160" s="218">
        <v>66000</v>
      </c>
      <c r="B160" s="218">
        <f t="shared" si="0"/>
        <v>0</v>
      </c>
      <c r="C160" s="212">
        <v>66000</v>
      </c>
    </row>
    <row r="161" spans="1:3" ht="15.75" customHeight="1" x14ac:dyDescent="0.25">
      <c r="A161" s="218">
        <v>66000</v>
      </c>
      <c r="B161" s="218">
        <f t="shared" si="0"/>
        <v>0</v>
      </c>
      <c r="C161" s="212">
        <v>66000</v>
      </c>
    </row>
    <row r="162" spans="1:3" ht="15.75" customHeight="1" x14ac:dyDescent="0.25">
      <c r="A162" s="218">
        <v>66000</v>
      </c>
      <c r="B162" s="218">
        <f t="shared" si="0"/>
        <v>0</v>
      </c>
      <c r="C162" s="212">
        <v>66000</v>
      </c>
    </row>
    <row r="163" spans="1:3" ht="15.75" customHeight="1" x14ac:dyDescent="0.25">
      <c r="A163" s="218">
        <v>70000</v>
      </c>
      <c r="B163" s="218">
        <f t="shared" si="0"/>
        <v>0</v>
      </c>
      <c r="C163" s="212">
        <v>70000</v>
      </c>
    </row>
    <row r="164" spans="1:3" ht="15.75" customHeight="1" x14ac:dyDescent="0.25">
      <c r="A164" s="218">
        <v>70000</v>
      </c>
      <c r="B164" s="218">
        <f t="shared" si="0"/>
        <v>0</v>
      </c>
      <c r="C164" s="212">
        <v>70000</v>
      </c>
    </row>
    <row r="165" spans="1:3" ht="15.75" customHeight="1" x14ac:dyDescent="0.25">
      <c r="A165" s="218">
        <v>70000</v>
      </c>
      <c r="B165" s="218">
        <f t="shared" si="0"/>
        <v>0</v>
      </c>
      <c r="C165" s="212">
        <v>70000</v>
      </c>
    </row>
    <row r="166" spans="1:3" ht="15.75" customHeight="1" x14ac:dyDescent="0.25">
      <c r="A166" s="218">
        <v>77640</v>
      </c>
      <c r="B166" s="218">
        <f t="shared" si="0"/>
        <v>-1869.8699999999953</v>
      </c>
      <c r="C166" s="212">
        <v>75770.13</v>
      </c>
    </row>
    <row r="167" spans="1:3" ht="15.75" customHeight="1" x14ac:dyDescent="0.25">
      <c r="A167" s="218">
        <v>77649.84</v>
      </c>
      <c r="B167" s="218">
        <f t="shared" si="0"/>
        <v>-9.8399999999965075</v>
      </c>
      <c r="C167" s="212">
        <v>77640</v>
      </c>
    </row>
    <row r="168" spans="1:3" ht="15.75" customHeight="1" x14ac:dyDescent="0.25">
      <c r="A168" s="218">
        <v>79696.61</v>
      </c>
      <c r="B168" s="218">
        <f t="shared" si="0"/>
        <v>-2046.7700000000041</v>
      </c>
      <c r="C168" s="212">
        <v>77649.84</v>
      </c>
    </row>
    <row r="169" spans="1:3" ht="15.75" customHeight="1" x14ac:dyDescent="0.25">
      <c r="A169" s="218">
        <v>81850</v>
      </c>
      <c r="B169" s="218">
        <f t="shared" si="0"/>
        <v>-2153.3899999999994</v>
      </c>
      <c r="C169" s="212">
        <v>79696.61</v>
      </c>
    </row>
    <row r="170" spans="1:3" ht="15.75" customHeight="1" x14ac:dyDescent="0.25">
      <c r="A170" s="218">
        <v>82491</v>
      </c>
      <c r="B170" s="218">
        <f t="shared" si="0"/>
        <v>-641</v>
      </c>
      <c r="C170" s="212">
        <v>81850</v>
      </c>
    </row>
    <row r="171" spans="1:3" ht="15.75" customHeight="1" x14ac:dyDescent="0.25">
      <c r="A171" s="218">
        <v>84532.1</v>
      </c>
      <c r="B171" s="218">
        <f t="shared" si="0"/>
        <v>-2041.1000000000058</v>
      </c>
      <c r="C171" s="212">
        <v>82491</v>
      </c>
    </row>
    <row r="172" spans="1:3" ht="15.75" customHeight="1" x14ac:dyDescent="0.25">
      <c r="A172" s="218">
        <v>92149.07</v>
      </c>
      <c r="B172" s="218">
        <f t="shared" si="0"/>
        <v>-7616.9700000000012</v>
      </c>
      <c r="C172" s="212">
        <v>84532.1</v>
      </c>
    </row>
    <row r="173" spans="1:3" ht="15.75" customHeight="1" x14ac:dyDescent="0.25">
      <c r="A173" s="218">
        <v>96657.09</v>
      </c>
      <c r="B173" s="218">
        <f t="shared" si="0"/>
        <v>-4508.0199999999895</v>
      </c>
      <c r="C173" s="212">
        <v>92149.07</v>
      </c>
    </row>
    <row r="174" spans="1:3" ht="15.75" customHeight="1" x14ac:dyDescent="0.25">
      <c r="A174" s="218">
        <v>99088.29</v>
      </c>
      <c r="B174" s="218">
        <f t="shared" si="0"/>
        <v>-2431.1999999999971</v>
      </c>
      <c r="C174" s="212">
        <v>96657.09</v>
      </c>
    </row>
    <row r="175" spans="1:3" ht="15.75" customHeight="1" x14ac:dyDescent="0.25">
      <c r="A175" s="218">
        <v>99798.8</v>
      </c>
      <c r="B175" s="218">
        <f t="shared" si="0"/>
        <v>-710.51000000000931</v>
      </c>
      <c r="C175" s="212">
        <v>99088.29</v>
      </c>
    </row>
    <row r="176" spans="1:3" ht="15.75" customHeight="1" x14ac:dyDescent="0.25">
      <c r="A176" s="218">
        <v>100000</v>
      </c>
      <c r="B176" s="218">
        <f t="shared" si="0"/>
        <v>-201.19999999999709</v>
      </c>
      <c r="C176" s="212">
        <v>99798.8</v>
      </c>
    </row>
    <row r="177" spans="1:3" ht="15.75" customHeight="1" x14ac:dyDescent="0.25">
      <c r="A177" s="218">
        <v>101800</v>
      </c>
      <c r="B177" s="218">
        <f t="shared" si="0"/>
        <v>-1800</v>
      </c>
      <c r="C177" s="212">
        <v>100000</v>
      </c>
    </row>
    <row r="178" spans="1:3" ht="15.75" customHeight="1" x14ac:dyDescent="0.25">
      <c r="A178" s="218">
        <v>104800</v>
      </c>
      <c r="B178" s="218">
        <f t="shared" si="0"/>
        <v>-3000</v>
      </c>
      <c r="C178" s="212">
        <v>101800</v>
      </c>
    </row>
    <row r="179" spans="1:3" ht="15.75" customHeight="1" x14ac:dyDescent="0.25">
      <c r="A179" s="218">
        <v>105691.1</v>
      </c>
      <c r="B179" s="218">
        <f t="shared" si="0"/>
        <v>-891.10000000000582</v>
      </c>
      <c r="C179" s="212">
        <v>104800</v>
      </c>
    </row>
    <row r="180" spans="1:3" ht="15.75" customHeight="1" x14ac:dyDescent="0.25">
      <c r="A180" s="218">
        <v>107800</v>
      </c>
      <c r="B180" s="218">
        <f t="shared" si="0"/>
        <v>-2108.8999999999942</v>
      </c>
      <c r="C180" s="212">
        <v>105691.1</v>
      </c>
    </row>
    <row r="181" spans="1:3" ht="15.75" customHeight="1" x14ac:dyDescent="0.25">
      <c r="A181" s="218">
        <v>113611.86</v>
      </c>
      <c r="B181" s="218">
        <f t="shared" si="0"/>
        <v>-5811.8600000000006</v>
      </c>
      <c r="C181" s="212">
        <v>107800</v>
      </c>
    </row>
    <row r="182" spans="1:3" ht="15.75" customHeight="1" x14ac:dyDescent="0.25">
      <c r="A182" s="218">
        <v>120000</v>
      </c>
      <c r="B182" s="218">
        <f t="shared" si="0"/>
        <v>-6388.1399999999994</v>
      </c>
      <c r="C182" s="212">
        <v>113611.86</v>
      </c>
    </row>
    <row r="183" spans="1:3" ht="15.75" customHeight="1" x14ac:dyDescent="0.25">
      <c r="A183" s="218">
        <v>120100</v>
      </c>
      <c r="B183" s="218">
        <f t="shared" si="0"/>
        <v>-100</v>
      </c>
      <c r="C183" s="212">
        <v>120000</v>
      </c>
    </row>
    <row r="184" spans="1:3" ht="15.75" customHeight="1" x14ac:dyDescent="0.25">
      <c r="A184" s="218">
        <v>121000</v>
      </c>
      <c r="B184" s="218">
        <f t="shared" si="0"/>
        <v>-900</v>
      </c>
      <c r="C184" s="212">
        <v>120100</v>
      </c>
    </row>
    <row r="185" spans="1:3" ht="15.75" customHeight="1" x14ac:dyDescent="0.25">
      <c r="A185" s="218">
        <v>124000</v>
      </c>
      <c r="B185" s="218">
        <f t="shared" si="0"/>
        <v>-3000</v>
      </c>
      <c r="C185" s="212">
        <v>121000</v>
      </c>
    </row>
    <row r="186" spans="1:3" ht="15.75" customHeight="1" x14ac:dyDescent="0.25">
      <c r="A186" s="218">
        <v>125815.02</v>
      </c>
      <c r="B186" s="218">
        <f t="shared" si="0"/>
        <v>-1815.0200000000041</v>
      </c>
      <c r="C186" s="212">
        <v>124000</v>
      </c>
    </row>
    <row r="187" spans="1:3" ht="15.75" customHeight="1" x14ac:dyDescent="0.25">
      <c r="A187" s="218">
        <v>128938.42</v>
      </c>
      <c r="B187" s="218">
        <f t="shared" si="0"/>
        <v>-3123.3999999999942</v>
      </c>
      <c r="C187" s="212">
        <v>125815.02</v>
      </c>
    </row>
    <row r="188" spans="1:3" ht="15.75" customHeight="1" x14ac:dyDescent="0.25">
      <c r="A188" s="218">
        <v>139227.68</v>
      </c>
      <c r="B188" s="218">
        <f t="shared" si="0"/>
        <v>-10289.259999999995</v>
      </c>
      <c r="C188" s="212">
        <v>128938.42</v>
      </c>
    </row>
    <row r="189" spans="1:3" ht="15.75" customHeight="1" x14ac:dyDescent="0.25">
      <c r="A189" s="218">
        <v>141473.76</v>
      </c>
      <c r="B189" s="218">
        <f t="shared" si="0"/>
        <v>-2246.0800000000163</v>
      </c>
      <c r="C189" s="212">
        <v>139227.68</v>
      </c>
    </row>
    <row r="190" spans="1:3" ht="15.75" customHeight="1" x14ac:dyDescent="0.25">
      <c r="A190" s="218">
        <v>146647.76</v>
      </c>
      <c r="B190" s="218">
        <f t="shared" si="0"/>
        <v>-5174</v>
      </c>
      <c r="C190" s="212">
        <v>141473.76</v>
      </c>
    </row>
    <row r="191" spans="1:3" ht="15.75" customHeight="1" x14ac:dyDescent="0.25">
      <c r="A191" s="218">
        <v>147383.75</v>
      </c>
      <c r="B191" s="218">
        <f t="shared" si="0"/>
        <v>-735.98999999999069</v>
      </c>
      <c r="C191" s="212">
        <v>146647.76</v>
      </c>
    </row>
    <row r="192" spans="1:3" ht="15.75" customHeight="1" x14ac:dyDescent="0.25">
      <c r="A192" s="218">
        <v>149162.22</v>
      </c>
      <c r="B192" s="218">
        <f t="shared" si="0"/>
        <v>-1778.4700000000012</v>
      </c>
      <c r="C192" s="212">
        <v>147383.75</v>
      </c>
    </row>
    <row r="193" spans="1:3" ht="15.75" customHeight="1" x14ac:dyDescent="0.25">
      <c r="A193" s="218">
        <v>150000</v>
      </c>
      <c r="B193" s="218">
        <f t="shared" si="0"/>
        <v>-837.77999999999884</v>
      </c>
      <c r="C193" s="212">
        <v>149162.22</v>
      </c>
    </row>
    <row r="194" spans="1:3" ht="15.75" customHeight="1" x14ac:dyDescent="0.25">
      <c r="A194" s="218">
        <v>150000</v>
      </c>
      <c r="B194" s="218">
        <f t="shared" si="0"/>
        <v>0</v>
      </c>
      <c r="C194" s="212">
        <v>150000</v>
      </c>
    </row>
    <row r="195" spans="1:3" ht="15.75" customHeight="1" x14ac:dyDescent="0.25">
      <c r="A195" s="218">
        <v>152900.63</v>
      </c>
      <c r="B195" s="218">
        <f t="shared" si="0"/>
        <v>-2900.6300000000047</v>
      </c>
      <c r="C195" s="212">
        <v>150000</v>
      </c>
    </row>
    <row r="196" spans="1:3" ht="15.75" customHeight="1" x14ac:dyDescent="0.25">
      <c r="A196" s="218">
        <v>163830.20000000001</v>
      </c>
      <c r="B196" s="218">
        <f t="shared" si="0"/>
        <v>-10929.570000000007</v>
      </c>
      <c r="C196" s="212">
        <v>152900.63</v>
      </c>
    </row>
    <row r="197" spans="1:3" ht="15.75" customHeight="1" x14ac:dyDescent="0.25">
      <c r="A197" s="218">
        <v>166069.78</v>
      </c>
      <c r="B197" s="218">
        <f t="shared" si="0"/>
        <v>-2239.5799999999872</v>
      </c>
      <c r="C197" s="212">
        <v>163830.20000000001</v>
      </c>
    </row>
    <row r="198" spans="1:3" ht="15.75" customHeight="1" x14ac:dyDescent="0.25">
      <c r="A198" s="218">
        <v>166779</v>
      </c>
      <c r="B198" s="218">
        <f t="shared" si="0"/>
        <v>-709.22000000000116</v>
      </c>
      <c r="C198" s="212">
        <v>166069.78</v>
      </c>
    </row>
    <row r="199" spans="1:3" ht="15.75" customHeight="1" x14ac:dyDescent="0.25">
      <c r="A199" s="218">
        <v>171062.35</v>
      </c>
      <c r="B199" s="218">
        <f t="shared" si="0"/>
        <v>-4283.3500000000058</v>
      </c>
      <c r="C199" s="212">
        <v>166779</v>
      </c>
    </row>
    <row r="200" spans="1:3" ht="15.75" customHeight="1" x14ac:dyDescent="0.25">
      <c r="A200" s="218">
        <v>175002.6</v>
      </c>
      <c r="B200" s="218">
        <f t="shared" si="0"/>
        <v>-3940.25</v>
      </c>
      <c r="C200" s="212">
        <v>171062.35</v>
      </c>
    </row>
    <row r="201" spans="1:3" ht="15.75" customHeight="1" x14ac:dyDescent="0.25">
      <c r="A201" s="218">
        <v>178901.55</v>
      </c>
      <c r="B201" s="218">
        <f t="shared" si="0"/>
        <v>-3898.9499999999825</v>
      </c>
      <c r="C201" s="212">
        <v>175002.6</v>
      </c>
    </row>
    <row r="202" spans="1:3" ht="15.75" customHeight="1" x14ac:dyDescent="0.25">
      <c r="A202" s="218">
        <v>187499.85</v>
      </c>
      <c r="B202" s="218">
        <f t="shared" si="0"/>
        <v>-8598.3000000000175</v>
      </c>
      <c r="C202" s="212">
        <v>178901.55</v>
      </c>
    </row>
    <row r="203" spans="1:3" ht="15.75" customHeight="1" x14ac:dyDescent="0.25">
      <c r="A203" s="218">
        <v>188604.1</v>
      </c>
      <c r="B203" s="218">
        <f t="shared" si="0"/>
        <v>-1104.25</v>
      </c>
      <c r="C203" s="212">
        <v>187499.85</v>
      </c>
    </row>
    <row r="204" spans="1:3" ht="15.75" customHeight="1" x14ac:dyDescent="0.25">
      <c r="A204" s="218">
        <v>192889.71</v>
      </c>
      <c r="B204" s="218">
        <f t="shared" si="0"/>
        <v>-4285.609999999986</v>
      </c>
      <c r="C204" s="212">
        <v>188604.1</v>
      </c>
    </row>
    <row r="205" spans="1:3" ht="15.75" customHeight="1" x14ac:dyDescent="0.25">
      <c r="A205" s="219">
        <v>193089.95</v>
      </c>
      <c r="B205" s="219">
        <f t="shared" si="0"/>
        <v>-200.24000000001979</v>
      </c>
      <c r="C205" s="212">
        <v>192889.71</v>
      </c>
    </row>
    <row r="206" spans="1:3" ht="15.75" customHeight="1" x14ac:dyDescent="0.25">
      <c r="A206" s="218">
        <v>197056.45</v>
      </c>
      <c r="B206" s="218">
        <f t="shared" si="0"/>
        <v>-3966.5</v>
      </c>
      <c r="C206" s="212">
        <v>193089.95</v>
      </c>
    </row>
    <row r="207" spans="1:3" ht="15.75" customHeight="1" x14ac:dyDescent="0.25">
      <c r="A207" s="218">
        <v>197328.33</v>
      </c>
      <c r="B207" s="218">
        <f t="shared" si="0"/>
        <v>-271.87999999997555</v>
      </c>
      <c r="C207" s="212">
        <v>197056.45</v>
      </c>
    </row>
    <row r="208" spans="1:3" ht="15.75" customHeight="1" x14ac:dyDescent="0.25">
      <c r="A208" s="218">
        <v>198538.35</v>
      </c>
      <c r="B208" s="218">
        <f t="shared" si="0"/>
        <v>-1210.0200000000186</v>
      </c>
      <c r="C208" s="212">
        <v>197328.33</v>
      </c>
    </row>
    <row r="209" spans="1:3" ht="15.75" customHeight="1" x14ac:dyDescent="0.25">
      <c r="A209" s="218">
        <v>199111.85</v>
      </c>
      <c r="B209" s="218">
        <f t="shared" si="0"/>
        <v>-573.5</v>
      </c>
      <c r="C209" s="212">
        <v>198538.35</v>
      </c>
    </row>
    <row r="210" spans="1:3" ht="15.75" customHeight="1" x14ac:dyDescent="0.25">
      <c r="A210" s="219">
        <v>199559.38</v>
      </c>
      <c r="B210" s="219">
        <f t="shared" si="0"/>
        <v>-447.52999999999884</v>
      </c>
      <c r="C210" s="212">
        <v>199111.85</v>
      </c>
    </row>
    <row r="211" spans="1:3" ht="15.75" customHeight="1" x14ac:dyDescent="0.25">
      <c r="A211" s="218">
        <v>199998.75</v>
      </c>
      <c r="B211" s="218">
        <f t="shared" si="0"/>
        <v>-439.36999999999534</v>
      </c>
      <c r="C211" s="212">
        <v>199559.38</v>
      </c>
    </row>
    <row r="212" spans="1:3" ht="15.75" customHeight="1" x14ac:dyDescent="0.25">
      <c r="A212" s="218">
        <v>199999.31</v>
      </c>
      <c r="B212" s="218">
        <f t="shared" si="0"/>
        <v>-0.55999999999767169</v>
      </c>
      <c r="C212" s="212">
        <v>199998.75</v>
      </c>
    </row>
    <row r="213" spans="1:3" ht="15.75" customHeight="1" x14ac:dyDescent="0.25">
      <c r="A213" s="218">
        <v>199999.4</v>
      </c>
      <c r="B213" s="218">
        <f t="shared" si="0"/>
        <v>-8.999999999650754E-2</v>
      </c>
      <c r="C213" s="212">
        <v>199999.31</v>
      </c>
    </row>
    <row r="214" spans="1:3" ht="15.75" customHeight="1" x14ac:dyDescent="0.25">
      <c r="A214" s="218">
        <v>200000</v>
      </c>
      <c r="B214" s="218">
        <f t="shared" si="0"/>
        <v>-0.60000000000582077</v>
      </c>
      <c r="C214" s="212">
        <v>199999.4</v>
      </c>
    </row>
    <row r="215" spans="1:3" ht="15.75" customHeight="1" x14ac:dyDescent="0.25">
      <c r="A215" s="218">
        <v>216224.3</v>
      </c>
      <c r="B215" s="218">
        <f t="shared" si="0"/>
        <v>-16224.299999999988</v>
      </c>
      <c r="C215" s="212">
        <v>200000</v>
      </c>
    </row>
    <row r="216" spans="1:3" ht="15.75" customHeight="1" x14ac:dyDescent="0.25">
      <c r="A216" s="218">
        <v>221597.97</v>
      </c>
      <c r="B216" s="218">
        <f t="shared" si="0"/>
        <v>-5373.6700000000128</v>
      </c>
      <c r="C216" s="212">
        <v>216224.3</v>
      </c>
    </row>
    <row r="217" spans="1:3" ht="15.75" customHeight="1" x14ac:dyDescent="0.25">
      <c r="A217" s="218">
        <v>255663.05</v>
      </c>
      <c r="B217" s="218">
        <f t="shared" si="0"/>
        <v>-34067.079999999987</v>
      </c>
      <c r="C217" s="212">
        <v>221595.97</v>
      </c>
    </row>
    <row r="218" spans="1:3" ht="15.75" customHeight="1" x14ac:dyDescent="0.25">
      <c r="A218" s="218">
        <v>259465.25</v>
      </c>
      <c r="B218" s="218">
        <f t="shared" si="0"/>
        <v>-3802.2000000000116</v>
      </c>
      <c r="C218" s="212">
        <v>255663.05</v>
      </c>
    </row>
    <row r="219" spans="1:3" ht="15.75" customHeight="1" x14ac:dyDescent="0.25">
      <c r="A219" s="218">
        <v>308822.21999999997</v>
      </c>
      <c r="B219" s="218">
        <f t="shared" si="0"/>
        <v>-49356.969999999972</v>
      </c>
      <c r="C219" s="212">
        <v>259465.25</v>
      </c>
    </row>
    <row r="220" spans="1:3" ht="15.75" customHeight="1" x14ac:dyDescent="0.25">
      <c r="A220" s="218">
        <v>332706.99</v>
      </c>
      <c r="B220" s="218">
        <f t="shared" si="0"/>
        <v>-23884.770000000019</v>
      </c>
      <c r="C220" s="212">
        <v>308822.21999999997</v>
      </c>
    </row>
    <row r="221" spans="1:3" ht="15.75" customHeight="1" x14ac:dyDescent="0.25">
      <c r="C221" s="212">
        <v>332706.99</v>
      </c>
    </row>
  </sheetData>
  <autoFilter ref="A1:C220" xr:uid="{00000000-0009-0000-0000-000003000000}"/>
  <pageMargins left="0.511811024" right="0.511811024" top="0.78740157499999996" bottom="0.78740157499999996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C223"/>
  <sheetViews>
    <sheetView workbookViewId="0"/>
  </sheetViews>
  <sheetFormatPr defaultColWidth="12.625" defaultRowHeight="15" customHeight="1" x14ac:dyDescent="0.2"/>
  <cols>
    <col min="1" max="1" width="8.875" customWidth="1"/>
    <col min="2" max="2" width="10.875" customWidth="1"/>
    <col min="3" max="26" width="7.625" customWidth="1"/>
  </cols>
  <sheetData>
    <row r="1" spans="1:3" x14ac:dyDescent="0.25">
      <c r="A1" s="212" t="s">
        <v>3811</v>
      </c>
      <c r="C1" s="212" t="s">
        <v>3812</v>
      </c>
    </row>
    <row r="2" spans="1:3" hidden="1" x14ac:dyDescent="0.25">
      <c r="A2" s="220">
        <v>20160001</v>
      </c>
      <c r="B2" s="212" t="b">
        <f t="shared" ref="B2:B122" si="0">A2=C2</f>
        <v>1</v>
      </c>
      <c r="C2" s="212">
        <v>20160001</v>
      </c>
    </row>
    <row r="3" spans="1:3" hidden="1" x14ac:dyDescent="0.25">
      <c r="A3" s="220">
        <v>20160002</v>
      </c>
      <c r="B3" s="212" t="b">
        <f t="shared" si="0"/>
        <v>1</v>
      </c>
      <c r="C3" s="212">
        <v>20160002</v>
      </c>
    </row>
    <row r="4" spans="1:3" hidden="1" x14ac:dyDescent="0.25">
      <c r="A4" s="220">
        <v>20160003</v>
      </c>
      <c r="B4" s="212" t="b">
        <f t="shared" si="0"/>
        <v>1</v>
      </c>
      <c r="C4" s="212">
        <v>20160003</v>
      </c>
    </row>
    <row r="5" spans="1:3" hidden="1" x14ac:dyDescent="0.25">
      <c r="A5" s="220">
        <v>20160004</v>
      </c>
      <c r="B5" s="212" t="b">
        <f t="shared" si="0"/>
        <v>1</v>
      </c>
      <c r="C5" s="212">
        <v>20160004</v>
      </c>
    </row>
    <row r="6" spans="1:3" hidden="1" x14ac:dyDescent="0.25">
      <c r="A6" s="220">
        <v>20160005</v>
      </c>
      <c r="B6" s="212" t="b">
        <f t="shared" si="0"/>
        <v>1</v>
      </c>
      <c r="C6" s="212">
        <v>20160005</v>
      </c>
    </row>
    <row r="7" spans="1:3" hidden="1" x14ac:dyDescent="0.25">
      <c r="A7" s="220">
        <v>20160006</v>
      </c>
      <c r="B7" s="212" t="b">
        <f t="shared" si="0"/>
        <v>1</v>
      </c>
      <c r="C7" s="212">
        <v>20160006</v>
      </c>
    </row>
    <row r="8" spans="1:3" hidden="1" x14ac:dyDescent="0.25">
      <c r="A8" s="220">
        <v>20160007</v>
      </c>
      <c r="B8" s="212" t="b">
        <f t="shared" si="0"/>
        <v>1</v>
      </c>
      <c r="C8" s="212">
        <v>20160007</v>
      </c>
    </row>
    <row r="9" spans="1:3" hidden="1" x14ac:dyDescent="0.25">
      <c r="A9" s="220">
        <v>20160008</v>
      </c>
      <c r="B9" s="212" t="b">
        <f t="shared" si="0"/>
        <v>1</v>
      </c>
      <c r="C9" s="212">
        <v>20160008</v>
      </c>
    </row>
    <row r="10" spans="1:3" hidden="1" x14ac:dyDescent="0.25">
      <c r="A10" s="220">
        <v>20160009</v>
      </c>
      <c r="B10" s="212" t="b">
        <f t="shared" si="0"/>
        <v>1</v>
      </c>
      <c r="C10" s="212">
        <v>20160009</v>
      </c>
    </row>
    <row r="11" spans="1:3" hidden="1" x14ac:dyDescent="0.25">
      <c r="A11" s="220">
        <v>20160010</v>
      </c>
      <c r="B11" s="212" t="b">
        <f t="shared" si="0"/>
        <v>1</v>
      </c>
      <c r="C11" s="212">
        <v>20160010</v>
      </c>
    </row>
    <row r="12" spans="1:3" hidden="1" x14ac:dyDescent="0.25">
      <c r="A12" s="220">
        <v>20160011</v>
      </c>
      <c r="B12" s="212" t="b">
        <f t="shared" si="0"/>
        <v>1</v>
      </c>
      <c r="C12" s="212">
        <v>20160011</v>
      </c>
    </row>
    <row r="13" spans="1:3" hidden="1" x14ac:dyDescent="0.25">
      <c r="A13" s="220">
        <v>20160012</v>
      </c>
      <c r="B13" s="212" t="b">
        <f t="shared" si="0"/>
        <v>1</v>
      </c>
      <c r="C13" s="212">
        <v>20160012</v>
      </c>
    </row>
    <row r="14" spans="1:3" hidden="1" x14ac:dyDescent="0.25">
      <c r="A14" s="220">
        <v>20160013</v>
      </c>
      <c r="B14" s="212" t="b">
        <f t="shared" si="0"/>
        <v>1</v>
      </c>
      <c r="C14" s="212">
        <v>20160013</v>
      </c>
    </row>
    <row r="15" spans="1:3" hidden="1" x14ac:dyDescent="0.25">
      <c r="A15" s="220">
        <v>20160014</v>
      </c>
      <c r="B15" s="212" t="b">
        <f t="shared" si="0"/>
        <v>1</v>
      </c>
      <c r="C15" s="212">
        <v>20160014</v>
      </c>
    </row>
    <row r="16" spans="1:3" hidden="1" x14ac:dyDescent="0.25">
      <c r="A16" s="220">
        <v>20160015</v>
      </c>
      <c r="B16" s="212" t="b">
        <f t="shared" si="0"/>
        <v>1</v>
      </c>
      <c r="C16" s="212">
        <v>20160015</v>
      </c>
    </row>
    <row r="17" spans="1:3" hidden="1" x14ac:dyDescent="0.25">
      <c r="A17" s="220">
        <v>20160016</v>
      </c>
      <c r="B17" s="212" t="b">
        <f t="shared" si="0"/>
        <v>1</v>
      </c>
      <c r="C17" s="212">
        <v>20160016</v>
      </c>
    </row>
    <row r="18" spans="1:3" hidden="1" x14ac:dyDescent="0.25">
      <c r="A18" s="220">
        <v>20160017</v>
      </c>
      <c r="B18" s="212" t="b">
        <f t="shared" si="0"/>
        <v>1</v>
      </c>
      <c r="C18" s="212">
        <v>20160017</v>
      </c>
    </row>
    <row r="19" spans="1:3" hidden="1" x14ac:dyDescent="0.25">
      <c r="A19" s="220">
        <v>20160018</v>
      </c>
      <c r="B19" s="212" t="b">
        <f t="shared" si="0"/>
        <v>1</v>
      </c>
      <c r="C19" s="212">
        <v>20160018</v>
      </c>
    </row>
    <row r="20" spans="1:3" hidden="1" x14ac:dyDescent="0.25">
      <c r="A20" s="220">
        <v>20160019</v>
      </c>
      <c r="B20" s="212" t="b">
        <f t="shared" si="0"/>
        <v>1</v>
      </c>
      <c r="C20" s="212">
        <v>20160019</v>
      </c>
    </row>
    <row r="21" spans="1:3" ht="15.75" hidden="1" customHeight="1" x14ac:dyDescent="0.25">
      <c r="A21" s="220">
        <v>20160020</v>
      </c>
      <c r="B21" s="212" t="b">
        <f t="shared" si="0"/>
        <v>1</v>
      </c>
      <c r="C21" s="212">
        <v>20160020</v>
      </c>
    </row>
    <row r="22" spans="1:3" ht="15.75" hidden="1" customHeight="1" x14ac:dyDescent="0.25">
      <c r="A22" s="220">
        <v>20160021</v>
      </c>
      <c r="B22" s="212" t="b">
        <f t="shared" si="0"/>
        <v>1</v>
      </c>
      <c r="C22" s="212">
        <v>20160021</v>
      </c>
    </row>
    <row r="23" spans="1:3" ht="15.75" hidden="1" customHeight="1" x14ac:dyDescent="0.25">
      <c r="A23" s="220">
        <v>20160022</v>
      </c>
      <c r="B23" s="212" t="b">
        <f t="shared" si="0"/>
        <v>1</v>
      </c>
      <c r="C23" s="212">
        <v>20160022</v>
      </c>
    </row>
    <row r="24" spans="1:3" ht="15.75" hidden="1" customHeight="1" x14ac:dyDescent="0.25">
      <c r="A24" s="220">
        <v>20160023</v>
      </c>
      <c r="B24" s="212" t="b">
        <f t="shared" si="0"/>
        <v>1</v>
      </c>
      <c r="C24" s="212">
        <v>20160023</v>
      </c>
    </row>
    <row r="25" spans="1:3" ht="15.75" hidden="1" customHeight="1" x14ac:dyDescent="0.25">
      <c r="A25" s="220">
        <v>20160024</v>
      </c>
      <c r="B25" s="212" t="b">
        <f t="shared" si="0"/>
        <v>1</v>
      </c>
      <c r="C25" s="212">
        <v>20160024</v>
      </c>
    </row>
    <row r="26" spans="1:3" ht="15.75" hidden="1" customHeight="1" x14ac:dyDescent="0.25">
      <c r="A26" s="220">
        <v>20160025</v>
      </c>
      <c r="B26" s="212" t="b">
        <f t="shared" si="0"/>
        <v>1</v>
      </c>
      <c r="C26" s="212">
        <v>20160025</v>
      </c>
    </row>
    <row r="27" spans="1:3" ht="15.75" hidden="1" customHeight="1" x14ac:dyDescent="0.25">
      <c r="A27" s="220">
        <v>20160026</v>
      </c>
      <c r="B27" s="212" t="b">
        <f t="shared" si="0"/>
        <v>1</v>
      </c>
      <c r="C27" s="212">
        <v>20160026</v>
      </c>
    </row>
    <row r="28" spans="1:3" ht="15.75" hidden="1" customHeight="1" x14ac:dyDescent="0.25">
      <c r="A28" s="220">
        <v>20160029</v>
      </c>
      <c r="B28" s="212" t="b">
        <f t="shared" si="0"/>
        <v>1</v>
      </c>
      <c r="C28" s="212">
        <v>20160029</v>
      </c>
    </row>
    <row r="29" spans="1:3" ht="15.75" hidden="1" customHeight="1" x14ac:dyDescent="0.25">
      <c r="A29" s="220">
        <v>20160030</v>
      </c>
      <c r="B29" s="212" t="b">
        <f t="shared" si="0"/>
        <v>1</v>
      </c>
      <c r="C29" s="212">
        <v>20160030</v>
      </c>
    </row>
    <row r="30" spans="1:3" ht="15.75" hidden="1" customHeight="1" x14ac:dyDescent="0.25">
      <c r="A30" s="220">
        <v>20160031</v>
      </c>
      <c r="B30" s="212" t="b">
        <f t="shared" si="0"/>
        <v>1</v>
      </c>
      <c r="C30" s="212">
        <v>20160031</v>
      </c>
    </row>
    <row r="31" spans="1:3" ht="15.75" hidden="1" customHeight="1" x14ac:dyDescent="0.25">
      <c r="A31" s="220">
        <v>20160032</v>
      </c>
      <c r="B31" s="212" t="b">
        <f t="shared" si="0"/>
        <v>1</v>
      </c>
      <c r="C31" s="212">
        <v>20160032</v>
      </c>
    </row>
    <row r="32" spans="1:3" ht="15.75" hidden="1" customHeight="1" x14ac:dyDescent="0.25">
      <c r="A32" s="220">
        <v>20160033</v>
      </c>
      <c r="B32" s="212" t="b">
        <f t="shared" si="0"/>
        <v>1</v>
      </c>
      <c r="C32" s="212">
        <v>20160033</v>
      </c>
    </row>
    <row r="33" spans="1:3" ht="15.75" hidden="1" customHeight="1" x14ac:dyDescent="0.25">
      <c r="A33" s="220">
        <v>20160034</v>
      </c>
      <c r="B33" s="212" t="b">
        <f t="shared" si="0"/>
        <v>1</v>
      </c>
      <c r="C33" s="212">
        <v>20160034</v>
      </c>
    </row>
    <row r="34" spans="1:3" ht="15.75" hidden="1" customHeight="1" x14ac:dyDescent="0.25">
      <c r="A34" s="220">
        <v>20160035</v>
      </c>
      <c r="B34" s="212" t="b">
        <f t="shared" si="0"/>
        <v>1</v>
      </c>
      <c r="C34" s="212">
        <v>20160035</v>
      </c>
    </row>
    <row r="35" spans="1:3" ht="15.75" hidden="1" customHeight="1" x14ac:dyDescent="0.25">
      <c r="A35" s="220">
        <v>20160050</v>
      </c>
      <c r="B35" s="212" t="b">
        <f t="shared" si="0"/>
        <v>1</v>
      </c>
      <c r="C35" s="212">
        <v>20160050</v>
      </c>
    </row>
    <row r="36" spans="1:3" ht="15.75" hidden="1" customHeight="1" x14ac:dyDescent="0.25">
      <c r="A36" s="220">
        <v>20160051</v>
      </c>
      <c r="B36" s="212" t="b">
        <f t="shared" si="0"/>
        <v>1</v>
      </c>
      <c r="C36" s="212">
        <v>20160051</v>
      </c>
    </row>
    <row r="37" spans="1:3" ht="15.75" hidden="1" customHeight="1" x14ac:dyDescent="0.25">
      <c r="A37" s="220">
        <v>20160052</v>
      </c>
      <c r="B37" s="212" t="b">
        <f t="shared" si="0"/>
        <v>1</v>
      </c>
      <c r="C37" s="212">
        <v>20160052</v>
      </c>
    </row>
    <row r="38" spans="1:3" ht="15.75" hidden="1" customHeight="1" x14ac:dyDescent="0.25">
      <c r="A38" s="220">
        <v>20160053</v>
      </c>
      <c r="B38" s="212" t="b">
        <f t="shared" si="0"/>
        <v>1</v>
      </c>
      <c r="C38" s="212">
        <v>20160053</v>
      </c>
    </row>
    <row r="39" spans="1:3" ht="15.75" hidden="1" customHeight="1" x14ac:dyDescent="0.25">
      <c r="A39" s="212">
        <v>20160054</v>
      </c>
      <c r="B39" s="212" t="b">
        <f t="shared" si="0"/>
        <v>1</v>
      </c>
      <c r="C39" s="212">
        <v>20160054</v>
      </c>
    </row>
    <row r="40" spans="1:3" ht="15.75" hidden="1" customHeight="1" x14ac:dyDescent="0.25">
      <c r="A40" s="220">
        <v>20160055</v>
      </c>
      <c r="B40" s="212" t="b">
        <f t="shared" si="0"/>
        <v>1</v>
      </c>
      <c r="C40" s="212">
        <v>20160055</v>
      </c>
    </row>
    <row r="41" spans="1:3" ht="15.75" hidden="1" customHeight="1" x14ac:dyDescent="0.25">
      <c r="A41" s="220">
        <v>20160059</v>
      </c>
      <c r="B41" s="212" t="b">
        <f t="shared" si="0"/>
        <v>1</v>
      </c>
      <c r="C41" s="212">
        <v>20160059</v>
      </c>
    </row>
    <row r="42" spans="1:3" ht="15.75" hidden="1" customHeight="1" x14ac:dyDescent="0.25">
      <c r="A42" s="220">
        <v>20160060</v>
      </c>
      <c r="B42" s="212" t="b">
        <f t="shared" si="0"/>
        <v>1</v>
      </c>
      <c r="C42" s="212">
        <v>20160060</v>
      </c>
    </row>
    <row r="43" spans="1:3" ht="15.75" hidden="1" customHeight="1" x14ac:dyDescent="0.25">
      <c r="A43" s="220">
        <v>20160061</v>
      </c>
      <c r="B43" s="212" t="b">
        <f t="shared" si="0"/>
        <v>1</v>
      </c>
      <c r="C43" s="212">
        <v>20160061</v>
      </c>
    </row>
    <row r="44" spans="1:3" ht="15.75" hidden="1" customHeight="1" x14ac:dyDescent="0.25">
      <c r="A44" s="220">
        <v>20160062</v>
      </c>
      <c r="B44" s="212" t="b">
        <f t="shared" si="0"/>
        <v>1</v>
      </c>
      <c r="C44" s="212">
        <v>20160062</v>
      </c>
    </row>
    <row r="45" spans="1:3" ht="15.75" hidden="1" customHeight="1" x14ac:dyDescent="0.25">
      <c r="A45" s="212">
        <v>20160063</v>
      </c>
      <c r="B45" s="212" t="b">
        <f t="shared" si="0"/>
        <v>1</v>
      </c>
      <c r="C45" s="212">
        <v>20160063</v>
      </c>
    </row>
    <row r="46" spans="1:3" ht="15.75" hidden="1" customHeight="1" x14ac:dyDescent="0.25">
      <c r="A46" s="220">
        <v>20160064</v>
      </c>
      <c r="B46" s="212" t="b">
        <f t="shared" si="0"/>
        <v>1</v>
      </c>
      <c r="C46" s="212">
        <v>20160064</v>
      </c>
    </row>
    <row r="47" spans="1:3" ht="15.75" hidden="1" customHeight="1" x14ac:dyDescent="0.25">
      <c r="A47" s="220">
        <v>20160065</v>
      </c>
      <c r="B47" s="212" t="b">
        <f t="shared" si="0"/>
        <v>1</v>
      </c>
      <c r="C47" s="212">
        <v>20160065</v>
      </c>
    </row>
    <row r="48" spans="1:3" ht="15.75" hidden="1" customHeight="1" x14ac:dyDescent="0.25">
      <c r="A48" s="220">
        <v>20160066</v>
      </c>
      <c r="B48" s="212" t="b">
        <f t="shared" si="0"/>
        <v>1</v>
      </c>
      <c r="C48" s="212">
        <v>20160066</v>
      </c>
    </row>
    <row r="49" spans="1:3" ht="15.75" hidden="1" customHeight="1" x14ac:dyDescent="0.25">
      <c r="A49" s="220">
        <v>20160067</v>
      </c>
      <c r="B49" s="212" t="b">
        <f t="shared" si="0"/>
        <v>1</v>
      </c>
      <c r="C49" s="212">
        <v>20160067</v>
      </c>
    </row>
    <row r="50" spans="1:3" ht="15.75" hidden="1" customHeight="1" x14ac:dyDescent="0.25">
      <c r="A50" s="220">
        <v>20160068</v>
      </c>
      <c r="B50" s="212" t="b">
        <f t="shared" si="0"/>
        <v>1</v>
      </c>
      <c r="C50" s="212">
        <v>20160068</v>
      </c>
    </row>
    <row r="51" spans="1:3" ht="15.75" hidden="1" customHeight="1" x14ac:dyDescent="0.25">
      <c r="A51" s="220">
        <v>20160069</v>
      </c>
      <c r="B51" s="212" t="b">
        <f t="shared" si="0"/>
        <v>1</v>
      </c>
      <c r="C51" s="212">
        <v>20160069</v>
      </c>
    </row>
    <row r="52" spans="1:3" ht="15.75" hidden="1" customHeight="1" x14ac:dyDescent="0.25">
      <c r="A52" s="220">
        <v>20160071</v>
      </c>
      <c r="B52" s="212" t="b">
        <f t="shared" si="0"/>
        <v>1</v>
      </c>
      <c r="C52" s="212">
        <v>20160071</v>
      </c>
    </row>
    <row r="53" spans="1:3" ht="15.75" hidden="1" customHeight="1" x14ac:dyDescent="0.25">
      <c r="A53" s="220">
        <v>20160072</v>
      </c>
      <c r="B53" s="212" t="b">
        <f t="shared" si="0"/>
        <v>1</v>
      </c>
      <c r="C53" s="212">
        <v>20160072</v>
      </c>
    </row>
    <row r="54" spans="1:3" ht="15.75" hidden="1" customHeight="1" x14ac:dyDescent="0.25">
      <c r="A54" s="220">
        <v>20160073</v>
      </c>
      <c r="B54" s="212" t="b">
        <f t="shared" si="0"/>
        <v>1</v>
      </c>
      <c r="C54" s="212">
        <v>20160073</v>
      </c>
    </row>
    <row r="55" spans="1:3" ht="15.75" hidden="1" customHeight="1" x14ac:dyDescent="0.25">
      <c r="A55" s="220">
        <v>20160074</v>
      </c>
      <c r="B55" s="212" t="b">
        <f t="shared" si="0"/>
        <v>1</v>
      </c>
      <c r="C55" s="212">
        <v>20160074</v>
      </c>
    </row>
    <row r="56" spans="1:3" ht="15.75" hidden="1" customHeight="1" x14ac:dyDescent="0.25">
      <c r="A56" s="220">
        <v>20160075</v>
      </c>
      <c r="B56" s="212" t="b">
        <f t="shared" si="0"/>
        <v>1</v>
      </c>
      <c r="C56" s="212">
        <v>20160075</v>
      </c>
    </row>
    <row r="57" spans="1:3" ht="15.75" hidden="1" customHeight="1" x14ac:dyDescent="0.25">
      <c r="A57" s="220">
        <v>20160076</v>
      </c>
      <c r="B57" s="212" t="b">
        <f t="shared" si="0"/>
        <v>1</v>
      </c>
      <c r="C57" s="212">
        <v>20160076</v>
      </c>
    </row>
    <row r="58" spans="1:3" ht="15.75" hidden="1" customHeight="1" x14ac:dyDescent="0.25">
      <c r="A58" s="220">
        <v>20160077</v>
      </c>
      <c r="B58" s="212" t="b">
        <f t="shared" si="0"/>
        <v>1</v>
      </c>
      <c r="C58" s="212">
        <v>20160077</v>
      </c>
    </row>
    <row r="59" spans="1:3" ht="15.75" hidden="1" customHeight="1" x14ac:dyDescent="0.25">
      <c r="A59" s="220">
        <v>20160078</v>
      </c>
      <c r="B59" s="212" t="b">
        <f t="shared" si="0"/>
        <v>1</v>
      </c>
      <c r="C59" s="212">
        <v>20160078</v>
      </c>
    </row>
    <row r="60" spans="1:3" ht="15.75" hidden="1" customHeight="1" x14ac:dyDescent="0.25">
      <c r="A60" s="220">
        <v>20160079</v>
      </c>
      <c r="B60" s="212" t="b">
        <f t="shared" si="0"/>
        <v>1</v>
      </c>
      <c r="C60" s="212">
        <v>20160079</v>
      </c>
    </row>
    <row r="61" spans="1:3" ht="15.75" hidden="1" customHeight="1" x14ac:dyDescent="0.25">
      <c r="A61" s="220">
        <v>20160080</v>
      </c>
      <c r="B61" s="212" t="b">
        <f t="shared" si="0"/>
        <v>1</v>
      </c>
      <c r="C61" s="212">
        <v>20160080</v>
      </c>
    </row>
    <row r="62" spans="1:3" ht="15.75" hidden="1" customHeight="1" x14ac:dyDescent="0.25">
      <c r="A62" s="220">
        <v>20160081</v>
      </c>
      <c r="B62" s="212" t="b">
        <f t="shared" si="0"/>
        <v>1</v>
      </c>
      <c r="C62" s="212">
        <v>20160081</v>
      </c>
    </row>
    <row r="63" spans="1:3" ht="15.75" hidden="1" customHeight="1" x14ac:dyDescent="0.25">
      <c r="A63" s="220">
        <v>20160082</v>
      </c>
      <c r="B63" s="212" t="b">
        <f t="shared" si="0"/>
        <v>1</v>
      </c>
      <c r="C63" s="212">
        <v>20160082</v>
      </c>
    </row>
    <row r="64" spans="1:3" ht="15.75" hidden="1" customHeight="1" x14ac:dyDescent="0.25">
      <c r="A64" s="220">
        <v>20160083</v>
      </c>
      <c r="B64" s="212" t="b">
        <f t="shared" si="0"/>
        <v>1</v>
      </c>
      <c r="C64" s="212">
        <v>20160083</v>
      </c>
    </row>
    <row r="65" spans="1:3" ht="15.75" hidden="1" customHeight="1" x14ac:dyDescent="0.25">
      <c r="A65" s="220">
        <v>20160084</v>
      </c>
      <c r="B65" s="212" t="b">
        <f t="shared" si="0"/>
        <v>1</v>
      </c>
      <c r="C65" s="212">
        <v>20160084</v>
      </c>
    </row>
    <row r="66" spans="1:3" ht="15.75" hidden="1" customHeight="1" x14ac:dyDescent="0.25">
      <c r="A66" s="220">
        <v>20160085</v>
      </c>
      <c r="B66" s="212" t="b">
        <f t="shared" si="0"/>
        <v>1</v>
      </c>
      <c r="C66" s="212">
        <v>20160085</v>
      </c>
    </row>
    <row r="67" spans="1:3" ht="15.75" hidden="1" customHeight="1" x14ac:dyDescent="0.25">
      <c r="A67" s="220">
        <v>20160086</v>
      </c>
      <c r="B67" s="212" t="b">
        <f t="shared" si="0"/>
        <v>1</v>
      </c>
      <c r="C67" s="212">
        <v>20160086</v>
      </c>
    </row>
    <row r="68" spans="1:3" ht="15.75" hidden="1" customHeight="1" x14ac:dyDescent="0.25">
      <c r="A68" s="220">
        <v>20160087</v>
      </c>
      <c r="B68" s="212" t="b">
        <f t="shared" si="0"/>
        <v>1</v>
      </c>
      <c r="C68" s="212">
        <v>20160087</v>
      </c>
    </row>
    <row r="69" spans="1:3" ht="15.75" hidden="1" customHeight="1" x14ac:dyDescent="0.25">
      <c r="A69" s="220">
        <v>20160088</v>
      </c>
      <c r="B69" s="212" t="b">
        <f t="shared" si="0"/>
        <v>1</v>
      </c>
      <c r="C69" s="212">
        <v>20160088</v>
      </c>
    </row>
    <row r="70" spans="1:3" ht="15.75" hidden="1" customHeight="1" x14ac:dyDescent="0.25">
      <c r="A70" s="220">
        <v>20160090</v>
      </c>
      <c r="B70" s="212" t="b">
        <f t="shared" si="0"/>
        <v>1</v>
      </c>
      <c r="C70" s="212">
        <v>20160090</v>
      </c>
    </row>
    <row r="71" spans="1:3" ht="15.75" hidden="1" customHeight="1" x14ac:dyDescent="0.25">
      <c r="A71" s="220">
        <v>20160091</v>
      </c>
      <c r="B71" s="212" t="b">
        <f t="shared" si="0"/>
        <v>1</v>
      </c>
      <c r="C71" s="212">
        <v>20160091</v>
      </c>
    </row>
    <row r="72" spans="1:3" ht="15.75" hidden="1" customHeight="1" x14ac:dyDescent="0.25">
      <c r="A72" s="220">
        <v>20160092</v>
      </c>
      <c r="B72" s="212" t="b">
        <f t="shared" si="0"/>
        <v>1</v>
      </c>
      <c r="C72" s="212">
        <v>20160092</v>
      </c>
    </row>
    <row r="73" spans="1:3" ht="15.75" hidden="1" customHeight="1" x14ac:dyDescent="0.25">
      <c r="A73" s="212">
        <v>20160095</v>
      </c>
      <c r="B73" s="212" t="b">
        <f t="shared" si="0"/>
        <v>1</v>
      </c>
      <c r="C73" s="212">
        <v>20160095</v>
      </c>
    </row>
    <row r="74" spans="1:3" ht="15.75" hidden="1" customHeight="1" x14ac:dyDescent="0.25">
      <c r="A74" s="220">
        <v>20160096</v>
      </c>
      <c r="B74" s="212" t="b">
        <f t="shared" si="0"/>
        <v>1</v>
      </c>
      <c r="C74" s="212">
        <v>20160096</v>
      </c>
    </row>
    <row r="75" spans="1:3" ht="15.75" hidden="1" customHeight="1" x14ac:dyDescent="0.25">
      <c r="A75" s="220">
        <v>20160098</v>
      </c>
      <c r="B75" s="212" t="b">
        <f t="shared" si="0"/>
        <v>1</v>
      </c>
      <c r="C75" s="212">
        <v>20160098</v>
      </c>
    </row>
    <row r="76" spans="1:3" ht="15.75" hidden="1" customHeight="1" x14ac:dyDescent="0.25">
      <c r="A76" s="220">
        <v>20160099</v>
      </c>
      <c r="B76" s="212" t="b">
        <f t="shared" si="0"/>
        <v>1</v>
      </c>
      <c r="C76" s="212">
        <v>20160099</v>
      </c>
    </row>
    <row r="77" spans="1:3" ht="15.75" hidden="1" customHeight="1" x14ac:dyDescent="0.25">
      <c r="A77" s="220">
        <v>20160100</v>
      </c>
      <c r="B77" s="212" t="b">
        <f t="shared" si="0"/>
        <v>1</v>
      </c>
      <c r="C77" s="212">
        <v>20160100</v>
      </c>
    </row>
    <row r="78" spans="1:3" ht="15.75" hidden="1" customHeight="1" x14ac:dyDescent="0.25">
      <c r="A78" s="220">
        <v>20160101</v>
      </c>
      <c r="B78" s="212" t="b">
        <f t="shared" si="0"/>
        <v>1</v>
      </c>
      <c r="C78" s="212">
        <v>20160101</v>
      </c>
    </row>
    <row r="79" spans="1:3" ht="15.75" hidden="1" customHeight="1" x14ac:dyDescent="0.25">
      <c r="A79" s="220">
        <v>20160102</v>
      </c>
      <c r="B79" s="212" t="b">
        <f t="shared" si="0"/>
        <v>1</v>
      </c>
      <c r="C79" s="212">
        <v>20160102</v>
      </c>
    </row>
    <row r="80" spans="1:3" ht="15.75" hidden="1" customHeight="1" x14ac:dyDescent="0.25">
      <c r="A80" s="220">
        <v>20160103</v>
      </c>
      <c r="B80" s="212" t="b">
        <f t="shared" si="0"/>
        <v>1</v>
      </c>
      <c r="C80" s="212">
        <v>20160103</v>
      </c>
    </row>
    <row r="81" spans="1:3" ht="15.75" hidden="1" customHeight="1" x14ac:dyDescent="0.25">
      <c r="A81" s="220">
        <v>20160104</v>
      </c>
      <c r="B81" s="212" t="b">
        <f t="shared" si="0"/>
        <v>1</v>
      </c>
      <c r="C81" s="212">
        <v>20160104</v>
      </c>
    </row>
    <row r="82" spans="1:3" ht="15.75" hidden="1" customHeight="1" x14ac:dyDescent="0.25">
      <c r="A82" s="220">
        <v>20160105</v>
      </c>
      <c r="B82" s="212" t="b">
        <f t="shared" si="0"/>
        <v>1</v>
      </c>
      <c r="C82" s="212">
        <v>20160105</v>
      </c>
    </row>
    <row r="83" spans="1:3" ht="15.75" hidden="1" customHeight="1" x14ac:dyDescent="0.25">
      <c r="A83" s="220">
        <v>20160107</v>
      </c>
      <c r="B83" s="212" t="b">
        <f t="shared" si="0"/>
        <v>1</v>
      </c>
      <c r="C83" s="212">
        <v>20160107</v>
      </c>
    </row>
    <row r="84" spans="1:3" ht="15.75" hidden="1" customHeight="1" x14ac:dyDescent="0.25">
      <c r="A84" s="212">
        <v>20160108</v>
      </c>
      <c r="B84" s="212" t="b">
        <f t="shared" si="0"/>
        <v>1</v>
      </c>
      <c r="C84" s="212">
        <v>20160108</v>
      </c>
    </row>
    <row r="85" spans="1:3" ht="15.75" hidden="1" customHeight="1" x14ac:dyDescent="0.25">
      <c r="A85" s="220">
        <v>20160109</v>
      </c>
      <c r="B85" s="212" t="b">
        <f t="shared" si="0"/>
        <v>1</v>
      </c>
      <c r="C85" s="212">
        <v>20160109</v>
      </c>
    </row>
    <row r="86" spans="1:3" ht="15.75" hidden="1" customHeight="1" x14ac:dyDescent="0.25">
      <c r="A86" s="220">
        <v>20160110</v>
      </c>
      <c r="B86" s="212" t="b">
        <f t="shared" si="0"/>
        <v>1</v>
      </c>
      <c r="C86" s="212">
        <v>20160110</v>
      </c>
    </row>
    <row r="87" spans="1:3" ht="15.75" hidden="1" customHeight="1" x14ac:dyDescent="0.25">
      <c r="A87" s="220">
        <v>20160111</v>
      </c>
      <c r="B87" s="212" t="b">
        <f t="shared" si="0"/>
        <v>1</v>
      </c>
      <c r="C87" s="212">
        <v>20160111</v>
      </c>
    </row>
    <row r="88" spans="1:3" ht="15.75" hidden="1" customHeight="1" x14ac:dyDescent="0.25">
      <c r="A88" s="220">
        <v>20160115</v>
      </c>
      <c r="B88" s="212" t="b">
        <f t="shared" si="0"/>
        <v>1</v>
      </c>
      <c r="C88" s="212">
        <v>20160115</v>
      </c>
    </row>
    <row r="89" spans="1:3" ht="15.75" hidden="1" customHeight="1" x14ac:dyDescent="0.25">
      <c r="A89" s="220">
        <v>20160116</v>
      </c>
      <c r="B89" s="212" t="b">
        <f t="shared" si="0"/>
        <v>1</v>
      </c>
      <c r="C89" s="212">
        <v>20160116</v>
      </c>
    </row>
    <row r="90" spans="1:3" ht="15.75" hidden="1" customHeight="1" x14ac:dyDescent="0.25">
      <c r="A90" s="220">
        <v>20160117</v>
      </c>
      <c r="B90" s="212" t="b">
        <f t="shared" si="0"/>
        <v>1</v>
      </c>
      <c r="C90" s="212">
        <v>20160117</v>
      </c>
    </row>
    <row r="91" spans="1:3" ht="15.75" hidden="1" customHeight="1" x14ac:dyDescent="0.25">
      <c r="A91" s="212">
        <v>20160118</v>
      </c>
      <c r="B91" s="212" t="b">
        <f t="shared" si="0"/>
        <v>1</v>
      </c>
      <c r="C91" s="212">
        <v>20160118</v>
      </c>
    </row>
    <row r="92" spans="1:3" ht="15.75" hidden="1" customHeight="1" x14ac:dyDescent="0.25">
      <c r="A92" s="220">
        <v>20160119</v>
      </c>
      <c r="B92" s="212" t="b">
        <f t="shared" si="0"/>
        <v>1</v>
      </c>
      <c r="C92" s="212">
        <v>20160119</v>
      </c>
    </row>
    <row r="93" spans="1:3" ht="15.75" hidden="1" customHeight="1" x14ac:dyDescent="0.25">
      <c r="A93" s="220">
        <v>20160121</v>
      </c>
      <c r="B93" s="212" t="b">
        <f t="shared" si="0"/>
        <v>1</v>
      </c>
      <c r="C93" s="212">
        <v>20160121</v>
      </c>
    </row>
    <row r="94" spans="1:3" ht="15.75" hidden="1" customHeight="1" x14ac:dyDescent="0.25">
      <c r="A94" s="220">
        <v>20160122</v>
      </c>
      <c r="B94" s="212" t="b">
        <f t="shared" si="0"/>
        <v>1</v>
      </c>
      <c r="C94" s="212">
        <v>20160122</v>
      </c>
    </row>
    <row r="95" spans="1:3" ht="15.75" hidden="1" customHeight="1" x14ac:dyDescent="0.25">
      <c r="A95" s="220">
        <v>20160123</v>
      </c>
      <c r="B95" s="212" t="b">
        <f t="shared" si="0"/>
        <v>1</v>
      </c>
      <c r="C95" s="212">
        <v>20160123</v>
      </c>
    </row>
    <row r="96" spans="1:3" ht="15.75" hidden="1" customHeight="1" x14ac:dyDescent="0.25">
      <c r="A96" s="220">
        <v>20160124</v>
      </c>
      <c r="B96" s="212" t="b">
        <f t="shared" si="0"/>
        <v>1</v>
      </c>
      <c r="C96" s="212">
        <v>20160124</v>
      </c>
    </row>
    <row r="97" spans="1:3" ht="15.75" hidden="1" customHeight="1" x14ac:dyDescent="0.25">
      <c r="A97" s="220">
        <v>20160125</v>
      </c>
      <c r="B97" s="212" t="b">
        <f t="shared" si="0"/>
        <v>1</v>
      </c>
      <c r="C97" s="212">
        <v>20160125</v>
      </c>
    </row>
    <row r="98" spans="1:3" ht="15.75" hidden="1" customHeight="1" x14ac:dyDescent="0.25">
      <c r="A98" s="220">
        <v>20160126</v>
      </c>
      <c r="B98" s="212" t="b">
        <f t="shared" si="0"/>
        <v>1</v>
      </c>
      <c r="C98" s="212">
        <v>20160126</v>
      </c>
    </row>
    <row r="99" spans="1:3" ht="15.75" hidden="1" customHeight="1" x14ac:dyDescent="0.25">
      <c r="A99" s="220">
        <v>20160127</v>
      </c>
      <c r="B99" s="212" t="b">
        <f t="shared" si="0"/>
        <v>1</v>
      </c>
      <c r="C99" s="212">
        <v>20160127</v>
      </c>
    </row>
    <row r="100" spans="1:3" ht="15.75" hidden="1" customHeight="1" x14ac:dyDescent="0.25">
      <c r="A100" s="220">
        <v>20160128</v>
      </c>
      <c r="B100" s="212" t="b">
        <f t="shared" si="0"/>
        <v>1</v>
      </c>
      <c r="C100" s="212">
        <v>20160128</v>
      </c>
    </row>
    <row r="101" spans="1:3" ht="15.75" hidden="1" customHeight="1" x14ac:dyDescent="0.25">
      <c r="A101" s="220">
        <v>20160129</v>
      </c>
      <c r="B101" s="212" t="b">
        <f t="shared" si="0"/>
        <v>1</v>
      </c>
      <c r="C101" s="212">
        <v>20160129</v>
      </c>
    </row>
    <row r="102" spans="1:3" ht="15.75" hidden="1" customHeight="1" x14ac:dyDescent="0.25">
      <c r="A102" s="220">
        <v>20160130</v>
      </c>
      <c r="B102" s="212" t="b">
        <f t="shared" si="0"/>
        <v>1</v>
      </c>
      <c r="C102" s="212">
        <v>20160130</v>
      </c>
    </row>
    <row r="103" spans="1:3" ht="15.75" hidden="1" customHeight="1" x14ac:dyDescent="0.25">
      <c r="A103" s="220">
        <v>20160131</v>
      </c>
      <c r="B103" s="212" t="b">
        <f t="shared" si="0"/>
        <v>1</v>
      </c>
      <c r="C103" s="212">
        <v>20160131</v>
      </c>
    </row>
    <row r="104" spans="1:3" ht="15.75" hidden="1" customHeight="1" x14ac:dyDescent="0.25">
      <c r="A104" s="220">
        <v>20160132</v>
      </c>
      <c r="B104" s="212" t="b">
        <f t="shared" si="0"/>
        <v>1</v>
      </c>
      <c r="C104" s="212">
        <v>20160132</v>
      </c>
    </row>
    <row r="105" spans="1:3" ht="15.75" hidden="1" customHeight="1" x14ac:dyDescent="0.25">
      <c r="A105" s="220">
        <v>20160133</v>
      </c>
      <c r="B105" s="212" t="b">
        <f t="shared" si="0"/>
        <v>1</v>
      </c>
      <c r="C105" s="212">
        <v>20160133</v>
      </c>
    </row>
    <row r="106" spans="1:3" ht="15.75" hidden="1" customHeight="1" x14ac:dyDescent="0.25">
      <c r="A106" s="220">
        <v>20160134</v>
      </c>
      <c r="B106" s="212" t="b">
        <f t="shared" si="0"/>
        <v>1</v>
      </c>
      <c r="C106" s="212">
        <v>20160134</v>
      </c>
    </row>
    <row r="107" spans="1:3" ht="15.75" hidden="1" customHeight="1" x14ac:dyDescent="0.25">
      <c r="A107" s="220">
        <v>20160135</v>
      </c>
      <c r="B107" s="212" t="b">
        <f t="shared" si="0"/>
        <v>1</v>
      </c>
      <c r="C107" s="212">
        <v>20160135</v>
      </c>
    </row>
    <row r="108" spans="1:3" ht="15.75" hidden="1" customHeight="1" x14ac:dyDescent="0.25">
      <c r="A108" s="220">
        <v>20160136</v>
      </c>
      <c r="B108" s="212" t="b">
        <f t="shared" si="0"/>
        <v>1</v>
      </c>
      <c r="C108" s="212">
        <v>20160136</v>
      </c>
    </row>
    <row r="109" spans="1:3" ht="15.75" hidden="1" customHeight="1" x14ac:dyDescent="0.25">
      <c r="A109" s="220">
        <v>20160137</v>
      </c>
      <c r="B109" s="212" t="b">
        <f t="shared" si="0"/>
        <v>1</v>
      </c>
      <c r="C109" s="212">
        <v>20160137</v>
      </c>
    </row>
    <row r="110" spans="1:3" ht="15.75" hidden="1" customHeight="1" x14ac:dyDescent="0.25">
      <c r="A110" s="220">
        <v>20160139</v>
      </c>
      <c r="B110" s="212" t="b">
        <f t="shared" si="0"/>
        <v>1</v>
      </c>
      <c r="C110" s="212">
        <v>20160139</v>
      </c>
    </row>
    <row r="111" spans="1:3" ht="15.75" hidden="1" customHeight="1" x14ac:dyDescent="0.25">
      <c r="A111" s="220">
        <v>20160142</v>
      </c>
      <c r="B111" s="212" t="b">
        <f t="shared" si="0"/>
        <v>1</v>
      </c>
      <c r="C111" s="212">
        <v>20160142</v>
      </c>
    </row>
    <row r="112" spans="1:3" ht="15.75" hidden="1" customHeight="1" x14ac:dyDescent="0.25">
      <c r="A112" s="220">
        <v>20160143</v>
      </c>
      <c r="B112" s="212" t="b">
        <f t="shared" si="0"/>
        <v>1</v>
      </c>
      <c r="C112" s="212">
        <v>20160143</v>
      </c>
    </row>
    <row r="113" spans="1:3" ht="15.75" hidden="1" customHeight="1" x14ac:dyDescent="0.25">
      <c r="A113" s="220">
        <v>20160144</v>
      </c>
      <c r="B113" s="212" t="b">
        <f t="shared" si="0"/>
        <v>1</v>
      </c>
      <c r="C113" s="212">
        <v>20160144</v>
      </c>
    </row>
    <row r="114" spans="1:3" ht="15.75" hidden="1" customHeight="1" x14ac:dyDescent="0.25">
      <c r="A114" s="220">
        <v>20160145</v>
      </c>
      <c r="B114" s="212" t="b">
        <f t="shared" si="0"/>
        <v>1</v>
      </c>
      <c r="C114" s="212">
        <v>20160145</v>
      </c>
    </row>
    <row r="115" spans="1:3" ht="15.75" hidden="1" customHeight="1" x14ac:dyDescent="0.25">
      <c r="A115" s="220">
        <v>20160146</v>
      </c>
      <c r="B115" s="212" t="b">
        <f t="shared" si="0"/>
        <v>1</v>
      </c>
      <c r="C115" s="212">
        <v>20160146</v>
      </c>
    </row>
    <row r="116" spans="1:3" ht="15.75" hidden="1" customHeight="1" x14ac:dyDescent="0.25">
      <c r="A116" s="220">
        <v>20160147</v>
      </c>
      <c r="B116" s="212" t="b">
        <f t="shared" si="0"/>
        <v>1</v>
      </c>
      <c r="C116" s="212">
        <v>20160147</v>
      </c>
    </row>
    <row r="117" spans="1:3" ht="15.75" hidden="1" customHeight="1" x14ac:dyDescent="0.25">
      <c r="A117" s="220">
        <v>20160148</v>
      </c>
      <c r="B117" s="212" t="b">
        <f t="shared" si="0"/>
        <v>1</v>
      </c>
      <c r="C117" s="212">
        <v>20160148</v>
      </c>
    </row>
    <row r="118" spans="1:3" ht="15.75" hidden="1" customHeight="1" x14ac:dyDescent="0.25">
      <c r="A118" s="220">
        <v>20160149</v>
      </c>
      <c r="B118" s="212" t="b">
        <f t="shared" si="0"/>
        <v>1</v>
      </c>
      <c r="C118" s="212">
        <v>20160149</v>
      </c>
    </row>
    <row r="119" spans="1:3" ht="15.75" hidden="1" customHeight="1" x14ac:dyDescent="0.25">
      <c r="A119" s="220">
        <v>20160150</v>
      </c>
      <c r="B119" s="212" t="b">
        <f t="shared" si="0"/>
        <v>1</v>
      </c>
      <c r="C119" s="212">
        <v>20160150</v>
      </c>
    </row>
    <row r="120" spans="1:3" ht="15.75" hidden="1" customHeight="1" x14ac:dyDescent="0.25">
      <c r="A120" s="220">
        <v>20160151</v>
      </c>
      <c r="B120" s="212" t="b">
        <f t="shared" si="0"/>
        <v>1</v>
      </c>
      <c r="C120" s="212">
        <v>20160151</v>
      </c>
    </row>
    <row r="121" spans="1:3" ht="15.75" hidden="1" customHeight="1" x14ac:dyDescent="0.25">
      <c r="A121" s="220">
        <v>20160152</v>
      </c>
      <c r="B121" s="212" t="b">
        <f t="shared" si="0"/>
        <v>1</v>
      </c>
      <c r="C121" s="212">
        <v>20160152</v>
      </c>
    </row>
    <row r="122" spans="1:3" ht="15.75" hidden="1" customHeight="1" x14ac:dyDescent="0.25">
      <c r="A122" s="220">
        <v>20160153</v>
      </c>
      <c r="B122" s="212" t="b">
        <f t="shared" si="0"/>
        <v>1</v>
      </c>
      <c r="C122" s="212">
        <v>20160153</v>
      </c>
    </row>
    <row r="123" spans="1:3" ht="15.75" customHeight="1" x14ac:dyDescent="0.25">
      <c r="A123" s="220">
        <v>20160155</v>
      </c>
      <c r="B123" s="212" t="s">
        <v>3813</v>
      </c>
    </row>
    <row r="124" spans="1:3" ht="15.75" hidden="1" customHeight="1" x14ac:dyDescent="0.25">
      <c r="A124" s="220">
        <v>20160156</v>
      </c>
      <c r="B124" s="212" t="b">
        <f t="shared" ref="B124:B207" si="1">A124=C124</f>
        <v>1</v>
      </c>
      <c r="C124" s="212">
        <v>20160156</v>
      </c>
    </row>
    <row r="125" spans="1:3" ht="15.75" hidden="1" customHeight="1" x14ac:dyDescent="0.25">
      <c r="A125" s="220">
        <v>20160157</v>
      </c>
      <c r="B125" s="212" t="b">
        <f t="shared" si="1"/>
        <v>1</v>
      </c>
      <c r="C125" s="212">
        <v>20160157</v>
      </c>
    </row>
    <row r="126" spans="1:3" ht="15.75" hidden="1" customHeight="1" x14ac:dyDescent="0.25">
      <c r="A126" s="220">
        <v>20160158</v>
      </c>
      <c r="B126" s="212" t="b">
        <f t="shared" si="1"/>
        <v>1</v>
      </c>
      <c r="C126" s="212">
        <v>20160158</v>
      </c>
    </row>
    <row r="127" spans="1:3" ht="15.75" hidden="1" customHeight="1" x14ac:dyDescent="0.25">
      <c r="A127" s="220">
        <v>20160159</v>
      </c>
      <c r="B127" s="212" t="b">
        <f t="shared" si="1"/>
        <v>1</v>
      </c>
      <c r="C127" s="212">
        <v>20160159</v>
      </c>
    </row>
    <row r="128" spans="1:3" ht="15.75" hidden="1" customHeight="1" x14ac:dyDescent="0.25">
      <c r="A128" s="220">
        <v>20160160</v>
      </c>
      <c r="B128" s="212" t="b">
        <f t="shared" si="1"/>
        <v>1</v>
      </c>
      <c r="C128" s="212">
        <v>20160160</v>
      </c>
    </row>
    <row r="129" spans="1:3" ht="15.75" hidden="1" customHeight="1" x14ac:dyDescent="0.25">
      <c r="A129" s="220">
        <v>20160161</v>
      </c>
      <c r="B129" s="212" t="b">
        <f t="shared" si="1"/>
        <v>1</v>
      </c>
      <c r="C129" s="212">
        <v>20160161</v>
      </c>
    </row>
    <row r="130" spans="1:3" ht="15.75" hidden="1" customHeight="1" x14ac:dyDescent="0.25">
      <c r="A130" s="212">
        <v>20160162</v>
      </c>
      <c r="B130" s="212" t="b">
        <f t="shared" si="1"/>
        <v>1</v>
      </c>
      <c r="C130" s="212">
        <v>20160162</v>
      </c>
    </row>
    <row r="131" spans="1:3" ht="15.75" hidden="1" customHeight="1" x14ac:dyDescent="0.25">
      <c r="A131" s="220">
        <v>20160163</v>
      </c>
      <c r="B131" s="212" t="b">
        <f t="shared" si="1"/>
        <v>1</v>
      </c>
      <c r="C131" s="212">
        <v>20160163</v>
      </c>
    </row>
    <row r="132" spans="1:3" ht="15.75" hidden="1" customHeight="1" x14ac:dyDescent="0.25">
      <c r="A132" s="220">
        <v>20160164</v>
      </c>
      <c r="B132" s="212" t="b">
        <f t="shared" si="1"/>
        <v>1</v>
      </c>
      <c r="C132" s="212">
        <v>20160164</v>
      </c>
    </row>
    <row r="133" spans="1:3" ht="15.75" hidden="1" customHeight="1" x14ac:dyDescent="0.25">
      <c r="A133" s="220">
        <v>20160165</v>
      </c>
      <c r="B133" s="212" t="b">
        <f t="shared" si="1"/>
        <v>1</v>
      </c>
      <c r="C133" s="212">
        <v>20160165</v>
      </c>
    </row>
    <row r="134" spans="1:3" ht="15.75" hidden="1" customHeight="1" x14ac:dyDescent="0.25">
      <c r="A134" s="220">
        <v>20160166</v>
      </c>
      <c r="B134" s="212" t="b">
        <f t="shared" si="1"/>
        <v>1</v>
      </c>
      <c r="C134" s="212">
        <v>20160166</v>
      </c>
    </row>
    <row r="135" spans="1:3" ht="15.75" hidden="1" customHeight="1" x14ac:dyDescent="0.25">
      <c r="A135" s="220">
        <v>20160167</v>
      </c>
      <c r="B135" s="212" t="b">
        <f t="shared" si="1"/>
        <v>1</v>
      </c>
      <c r="C135" s="212">
        <v>20160167</v>
      </c>
    </row>
    <row r="136" spans="1:3" ht="15.75" hidden="1" customHeight="1" x14ac:dyDescent="0.25">
      <c r="A136" s="220">
        <v>20160168</v>
      </c>
      <c r="B136" s="212" t="b">
        <f t="shared" si="1"/>
        <v>1</v>
      </c>
      <c r="C136" s="212">
        <v>20160168</v>
      </c>
    </row>
    <row r="137" spans="1:3" ht="15.75" hidden="1" customHeight="1" x14ac:dyDescent="0.25">
      <c r="A137" s="220">
        <v>20160169</v>
      </c>
      <c r="B137" s="212" t="b">
        <f t="shared" si="1"/>
        <v>1</v>
      </c>
      <c r="C137" s="212">
        <v>20160169</v>
      </c>
    </row>
    <row r="138" spans="1:3" ht="15.75" hidden="1" customHeight="1" x14ac:dyDescent="0.25">
      <c r="A138" s="220">
        <v>20160170</v>
      </c>
      <c r="B138" s="212" t="b">
        <f t="shared" si="1"/>
        <v>1</v>
      </c>
      <c r="C138" s="212">
        <v>20160170</v>
      </c>
    </row>
    <row r="139" spans="1:3" ht="15.75" hidden="1" customHeight="1" x14ac:dyDescent="0.25">
      <c r="A139" s="220">
        <v>20160171</v>
      </c>
      <c r="B139" s="212" t="b">
        <f t="shared" si="1"/>
        <v>1</v>
      </c>
      <c r="C139" s="212">
        <v>20160171</v>
      </c>
    </row>
    <row r="140" spans="1:3" ht="15.75" hidden="1" customHeight="1" x14ac:dyDescent="0.25">
      <c r="A140" s="220">
        <v>20160172</v>
      </c>
      <c r="B140" s="212" t="b">
        <f t="shared" si="1"/>
        <v>1</v>
      </c>
      <c r="C140" s="212">
        <v>20160172</v>
      </c>
    </row>
    <row r="141" spans="1:3" ht="15.75" hidden="1" customHeight="1" x14ac:dyDescent="0.25">
      <c r="A141" s="220">
        <v>20160174</v>
      </c>
      <c r="B141" s="212" t="b">
        <f t="shared" si="1"/>
        <v>1</v>
      </c>
      <c r="C141" s="212">
        <v>20160174</v>
      </c>
    </row>
    <row r="142" spans="1:3" ht="15.75" hidden="1" customHeight="1" x14ac:dyDescent="0.25">
      <c r="A142" s="220">
        <v>20160175</v>
      </c>
      <c r="B142" s="212" t="b">
        <f t="shared" si="1"/>
        <v>1</v>
      </c>
      <c r="C142" s="212">
        <v>20160175</v>
      </c>
    </row>
    <row r="143" spans="1:3" ht="15.75" hidden="1" customHeight="1" x14ac:dyDescent="0.25">
      <c r="A143" s="220">
        <v>20160177</v>
      </c>
      <c r="B143" s="212" t="b">
        <f t="shared" si="1"/>
        <v>1</v>
      </c>
      <c r="C143" s="212">
        <v>20160177</v>
      </c>
    </row>
    <row r="144" spans="1:3" ht="15.75" hidden="1" customHeight="1" x14ac:dyDescent="0.25">
      <c r="A144" s="220">
        <v>20160179</v>
      </c>
      <c r="B144" s="212" t="b">
        <f t="shared" si="1"/>
        <v>1</v>
      </c>
      <c r="C144" s="212">
        <v>20160179</v>
      </c>
    </row>
    <row r="145" spans="1:3" ht="15.75" hidden="1" customHeight="1" x14ac:dyDescent="0.25">
      <c r="A145" s="220">
        <v>20160180</v>
      </c>
      <c r="B145" s="212" t="b">
        <f t="shared" si="1"/>
        <v>1</v>
      </c>
      <c r="C145" s="212">
        <v>20160180</v>
      </c>
    </row>
    <row r="146" spans="1:3" ht="15.75" hidden="1" customHeight="1" x14ac:dyDescent="0.25">
      <c r="A146" s="220">
        <v>20160181</v>
      </c>
      <c r="B146" s="212" t="b">
        <f t="shared" si="1"/>
        <v>1</v>
      </c>
      <c r="C146" s="212">
        <v>20160181</v>
      </c>
    </row>
    <row r="147" spans="1:3" ht="15.75" hidden="1" customHeight="1" x14ac:dyDescent="0.25">
      <c r="A147" s="220">
        <v>20160182</v>
      </c>
      <c r="B147" s="212" t="b">
        <f t="shared" si="1"/>
        <v>1</v>
      </c>
      <c r="C147" s="212">
        <v>20160182</v>
      </c>
    </row>
    <row r="148" spans="1:3" ht="15.75" hidden="1" customHeight="1" x14ac:dyDescent="0.25">
      <c r="A148" s="220">
        <v>20160183</v>
      </c>
      <c r="B148" s="212" t="b">
        <f t="shared" si="1"/>
        <v>1</v>
      </c>
      <c r="C148" s="212">
        <v>20160183</v>
      </c>
    </row>
    <row r="149" spans="1:3" ht="15.75" hidden="1" customHeight="1" x14ac:dyDescent="0.25">
      <c r="A149" s="220">
        <v>20160186</v>
      </c>
      <c r="B149" s="212" t="b">
        <f t="shared" si="1"/>
        <v>1</v>
      </c>
      <c r="C149" s="212">
        <v>20160186</v>
      </c>
    </row>
    <row r="150" spans="1:3" ht="15.75" hidden="1" customHeight="1" x14ac:dyDescent="0.25">
      <c r="A150" s="220">
        <v>20160196</v>
      </c>
      <c r="B150" s="212" t="b">
        <f t="shared" si="1"/>
        <v>1</v>
      </c>
      <c r="C150" s="212">
        <v>20160196</v>
      </c>
    </row>
    <row r="151" spans="1:3" ht="15.75" hidden="1" customHeight="1" x14ac:dyDescent="0.25">
      <c r="A151" s="220">
        <v>20160198</v>
      </c>
      <c r="B151" s="212" t="b">
        <f t="shared" si="1"/>
        <v>1</v>
      </c>
      <c r="C151" s="212">
        <v>20160198</v>
      </c>
    </row>
    <row r="152" spans="1:3" ht="15.75" hidden="1" customHeight="1" x14ac:dyDescent="0.25">
      <c r="A152" s="220">
        <v>20160200</v>
      </c>
      <c r="B152" s="212" t="b">
        <f t="shared" si="1"/>
        <v>1</v>
      </c>
      <c r="C152" s="212">
        <v>20160200</v>
      </c>
    </row>
    <row r="153" spans="1:3" ht="15.75" hidden="1" customHeight="1" x14ac:dyDescent="0.25">
      <c r="A153" s="220">
        <v>20160201</v>
      </c>
      <c r="B153" s="212" t="b">
        <f t="shared" si="1"/>
        <v>1</v>
      </c>
      <c r="C153" s="212">
        <v>20160201</v>
      </c>
    </row>
    <row r="154" spans="1:3" ht="15.75" hidden="1" customHeight="1" x14ac:dyDescent="0.25">
      <c r="A154" s="220">
        <v>20160202</v>
      </c>
      <c r="B154" s="212" t="b">
        <f t="shared" si="1"/>
        <v>1</v>
      </c>
      <c r="C154" s="212">
        <v>20160202</v>
      </c>
    </row>
    <row r="155" spans="1:3" ht="15.75" hidden="1" customHeight="1" x14ac:dyDescent="0.25">
      <c r="A155" s="220">
        <v>20160203</v>
      </c>
      <c r="B155" s="212" t="b">
        <f t="shared" si="1"/>
        <v>1</v>
      </c>
      <c r="C155" s="212">
        <v>20160203</v>
      </c>
    </row>
    <row r="156" spans="1:3" ht="15.75" hidden="1" customHeight="1" x14ac:dyDescent="0.25">
      <c r="A156" s="220">
        <v>20160205</v>
      </c>
      <c r="B156" s="212" t="b">
        <f t="shared" si="1"/>
        <v>1</v>
      </c>
      <c r="C156" s="212">
        <v>20160205</v>
      </c>
    </row>
    <row r="157" spans="1:3" ht="15.75" hidden="1" customHeight="1" x14ac:dyDescent="0.25">
      <c r="A157" s="220">
        <v>20160206</v>
      </c>
      <c r="B157" s="212" t="b">
        <f t="shared" si="1"/>
        <v>1</v>
      </c>
      <c r="C157" s="212">
        <v>20160206</v>
      </c>
    </row>
    <row r="158" spans="1:3" ht="15.75" hidden="1" customHeight="1" x14ac:dyDescent="0.25">
      <c r="A158" s="220">
        <v>20160207</v>
      </c>
      <c r="B158" s="212" t="b">
        <f t="shared" si="1"/>
        <v>1</v>
      </c>
      <c r="C158" s="212">
        <v>20160207</v>
      </c>
    </row>
    <row r="159" spans="1:3" ht="15.75" hidden="1" customHeight="1" x14ac:dyDescent="0.25">
      <c r="A159" s="220">
        <v>20160208</v>
      </c>
      <c r="B159" s="212" t="b">
        <f t="shared" si="1"/>
        <v>1</v>
      </c>
      <c r="C159" s="212">
        <v>20160208</v>
      </c>
    </row>
    <row r="160" spans="1:3" ht="15.75" hidden="1" customHeight="1" x14ac:dyDescent="0.25">
      <c r="A160" s="220">
        <v>20160209</v>
      </c>
      <c r="B160" s="212" t="b">
        <f t="shared" si="1"/>
        <v>1</v>
      </c>
      <c r="C160" s="212">
        <v>20160209</v>
      </c>
    </row>
    <row r="161" spans="1:3" ht="15.75" hidden="1" customHeight="1" x14ac:dyDescent="0.25">
      <c r="A161" s="220">
        <v>20160210</v>
      </c>
      <c r="B161" s="212" t="b">
        <f t="shared" si="1"/>
        <v>1</v>
      </c>
      <c r="C161" s="212">
        <v>20160210</v>
      </c>
    </row>
    <row r="162" spans="1:3" ht="15.75" hidden="1" customHeight="1" x14ac:dyDescent="0.25">
      <c r="A162" s="220">
        <v>20160211</v>
      </c>
      <c r="B162" s="212" t="b">
        <f t="shared" si="1"/>
        <v>1</v>
      </c>
      <c r="C162" s="212">
        <v>20160211</v>
      </c>
    </row>
    <row r="163" spans="1:3" ht="15.75" hidden="1" customHeight="1" x14ac:dyDescent="0.25">
      <c r="A163" s="220">
        <v>20160212</v>
      </c>
      <c r="B163" s="212" t="b">
        <f t="shared" si="1"/>
        <v>1</v>
      </c>
      <c r="C163" s="212">
        <v>20160212</v>
      </c>
    </row>
    <row r="164" spans="1:3" ht="15.75" hidden="1" customHeight="1" x14ac:dyDescent="0.25">
      <c r="A164" s="220">
        <v>20160213</v>
      </c>
      <c r="B164" s="212" t="b">
        <f t="shared" si="1"/>
        <v>1</v>
      </c>
      <c r="C164" s="212">
        <v>20160213</v>
      </c>
    </row>
    <row r="165" spans="1:3" ht="15.75" hidden="1" customHeight="1" x14ac:dyDescent="0.25">
      <c r="A165" s="220">
        <v>20160214</v>
      </c>
      <c r="B165" s="212" t="b">
        <f t="shared" si="1"/>
        <v>1</v>
      </c>
      <c r="C165" s="212">
        <v>20160214</v>
      </c>
    </row>
    <row r="166" spans="1:3" ht="15.75" hidden="1" customHeight="1" x14ac:dyDescent="0.25">
      <c r="A166" s="220">
        <v>20160215</v>
      </c>
      <c r="B166" s="212" t="b">
        <f t="shared" si="1"/>
        <v>1</v>
      </c>
      <c r="C166" s="212">
        <v>20160215</v>
      </c>
    </row>
    <row r="167" spans="1:3" ht="15.75" hidden="1" customHeight="1" x14ac:dyDescent="0.25">
      <c r="A167" s="220">
        <v>20160216</v>
      </c>
      <c r="B167" s="212" t="b">
        <f t="shared" si="1"/>
        <v>1</v>
      </c>
      <c r="C167" s="212">
        <v>20160216</v>
      </c>
    </row>
    <row r="168" spans="1:3" ht="15.75" hidden="1" customHeight="1" x14ac:dyDescent="0.25">
      <c r="A168" s="220">
        <v>20160217</v>
      </c>
      <c r="B168" s="212" t="b">
        <f t="shared" si="1"/>
        <v>1</v>
      </c>
      <c r="C168" s="212">
        <v>20160217</v>
      </c>
    </row>
    <row r="169" spans="1:3" ht="15.75" hidden="1" customHeight="1" x14ac:dyDescent="0.25">
      <c r="A169" s="220">
        <v>20160218</v>
      </c>
      <c r="B169" s="212" t="b">
        <f t="shared" si="1"/>
        <v>1</v>
      </c>
      <c r="C169" s="212">
        <v>20160218</v>
      </c>
    </row>
    <row r="170" spans="1:3" ht="15.75" hidden="1" customHeight="1" x14ac:dyDescent="0.25">
      <c r="A170" s="220">
        <v>20160219</v>
      </c>
      <c r="B170" s="212" t="b">
        <f t="shared" si="1"/>
        <v>1</v>
      </c>
      <c r="C170" s="212">
        <v>20160219</v>
      </c>
    </row>
    <row r="171" spans="1:3" ht="15.75" hidden="1" customHeight="1" x14ac:dyDescent="0.25">
      <c r="A171" s="220">
        <v>20160220</v>
      </c>
      <c r="B171" s="212" t="b">
        <f t="shared" si="1"/>
        <v>1</v>
      </c>
      <c r="C171" s="212">
        <v>20160220</v>
      </c>
    </row>
    <row r="172" spans="1:3" ht="15.75" hidden="1" customHeight="1" x14ac:dyDescent="0.25">
      <c r="A172" s="220">
        <v>20160221</v>
      </c>
      <c r="B172" s="212" t="b">
        <f t="shared" si="1"/>
        <v>1</v>
      </c>
      <c r="C172" s="212">
        <v>20160221</v>
      </c>
    </row>
    <row r="173" spans="1:3" ht="15.75" hidden="1" customHeight="1" x14ac:dyDescent="0.25">
      <c r="A173" s="220">
        <v>20160222</v>
      </c>
      <c r="B173" s="212" t="b">
        <f t="shared" si="1"/>
        <v>1</v>
      </c>
      <c r="C173" s="212">
        <v>20160222</v>
      </c>
    </row>
    <row r="174" spans="1:3" ht="15.75" hidden="1" customHeight="1" x14ac:dyDescent="0.25">
      <c r="A174" s="220">
        <v>20160223</v>
      </c>
      <c r="B174" s="212" t="b">
        <f t="shared" si="1"/>
        <v>1</v>
      </c>
      <c r="C174" s="212">
        <v>20160223</v>
      </c>
    </row>
    <row r="175" spans="1:3" ht="15.75" hidden="1" customHeight="1" x14ac:dyDescent="0.25">
      <c r="A175" s="220">
        <v>20160224</v>
      </c>
      <c r="B175" s="212" t="b">
        <f t="shared" si="1"/>
        <v>1</v>
      </c>
      <c r="C175" s="212">
        <v>20160224</v>
      </c>
    </row>
    <row r="176" spans="1:3" ht="15.75" hidden="1" customHeight="1" x14ac:dyDescent="0.25">
      <c r="A176" s="220">
        <v>20160226</v>
      </c>
      <c r="B176" s="212" t="b">
        <f t="shared" si="1"/>
        <v>1</v>
      </c>
      <c r="C176" s="212">
        <v>20160226</v>
      </c>
    </row>
    <row r="177" spans="1:3" ht="15.75" hidden="1" customHeight="1" x14ac:dyDescent="0.25">
      <c r="A177" s="220">
        <v>20160228</v>
      </c>
      <c r="B177" s="212" t="b">
        <f t="shared" si="1"/>
        <v>1</v>
      </c>
      <c r="C177" s="212">
        <v>20160228</v>
      </c>
    </row>
    <row r="178" spans="1:3" ht="15.75" hidden="1" customHeight="1" x14ac:dyDescent="0.25">
      <c r="A178" s="220">
        <v>20160229</v>
      </c>
      <c r="B178" s="212" t="b">
        <f t="shared" si="1"/>
        <v>1</v>
      </c>
      <c r="C178" s="212">
        <v>20160229</v>
      </c>
    </row>
    <row r="179" spans="1:3" ht="15.75" hidden="1" customHeight="1" x14ac:dyDescent="0.25">
      <c r="A179" s="220">
        <v>20160231</v>
      </c>
      <c r="B179" s="212" t="b">
        <f t="shared" si="1"/>
        <v>1</v>
      </c>
      <c r="C179" s="212">
        <v>20160231</v>
      </c>
    </row>
    <row r="180" spans="1:3" ht="15.75" hidden="1" customHeight="1" x14ac:dyDescent="0.25">
      <c r="A180" s="220">
        <v>20160233</v>
      </c>
      <c r="B180" s="212" t="b">
        <f t="shared" si="1"/>
        <v>1</v>
      </c>
      <c r="C180" s="212">
        <v>20160233</v>
      </c>
    </row>
    <row r="181" spans="1:3" ht="15.75" hidden="1" customHeight="1" x14ac:dyDescent="0.25">
      <c r="A181" s="220">
        <v>20160234</v>
      </c>
      <c r="B181" s="212" t="b">
        <f t="shared" si="1"/>
        <v>1</v>
      </c>
      <c r="C181" s="212">
        <v>20160234</v>
      </c>
    </row>
    <row r="182" spans="1:3" ht="15.75" hidden="1" customHeight="1" x14ac:dyDescent="0.25">
      <c r="A182" s="220">
        <v>20160235</v>
      </c>
      <c r="B182" s="212" t="b">
        <f t="shared" si="1"/>
        <v>1</v>
      </c>
      <c r="C182" s="212">
        <v>20160235</v>
      </c>
    </row>
    <row r="183" spans="1:3" ht="15.75" hidden="1" customHeight="1" x14ac:dyDescent="0.25">
      <c r="A183" s="220">
        <v>20160236</v>
      </c>
      <c r="B183" s="212" t="b">
        <f t="shared" si="1"/>
        <v>1</v>
      </c>
      <c r="C183" s="212">
        <v>20160236</v>
      </c>
    </row>
    <row r="184" spans="1:3" ht="15.75" hidden="1" customHeight="1" x14ac:dyDescent="0.25">
      <c r="A184" s="220">
        <v>20160237</v>
      </c>
      <c r="B184" s="212" t="b">
        <f t="shared" si="1"/>
        <v>1</v>
      </c>
      <c r="C184" s="212">
        <v>20160237</v>
      </c>
    </row>
    <row r="185" spans="1:3" ht="15.75" hidden="1" customHeight="1" x14ac:dyDescent="0.25">
      <c r="A185" s="220">
        <v>20160238</v>
      </c>
      <c r="B185" s="212" t="b">
        <f t="shared" si="1"/>
        <v>1</v>
      </c>
      <c r="C185" s="212">
        <v>20160238</v>
      </c>
    </row>
    <row r="186" spans="1:3" ht="15.75" hidden="1" customHeight="1" x14ac:dyDescent="0.25">
      <c r="A186" s="220">
        <v>20160239</v>
      </c>
      <c r="B186" s="212" t="b">
        <f t="shared" si="1"/>
        <v>1</v>
      </c>
      <c r="C186" s="212">
        <v>20160239</v>
      </c>
    </row>
    <row r="187" spans="1:3" ht="15.75" hidden="1" customHeight="1" x14ac:dyDescent="0.25">
      <c r="A187" s="220">
        <v>20160240</v>
      </c>
      <c r="B187" s="212" t="b">
        <f t="shared" si="1"/>
        <v>1</v>
      </c>
      <c r="C187" s="212">
        <v>20160240</v>
      </c>
    </row>
    <row r="188" spans="1:3" ht="15.75" hidden="1" customHeight="1" x14ac:dyDescent="0.25">
      <c r="A188" s="220">
        <v>20160241</v>
      </c>
      <c r="B188" s="212" t="b">
        <f t="shared" si="1"/>
        <v>1</v>
      </c>
      <c r="C188" s="212">
        <v>20160241</v>
      </c>
    </row>
    <row r="189" spans="1:3" ht="15.75" hidden="1" customHeight="1" x14ac:dyDescent="0.25">
      <c r="A189" s="220">
        <v>20160242</v>
      </c>
      <c r="B189" s="212" t="b">
        <f t="shared" si="1"/>
        <v>1</v>
      </c>
      <c r="C189" s="212">
        <v>20160242</v>
      </c>
    </row>
    <row r="190" spans="1:3" ht="15.75" hidden="1" customHeight="1" x14ac:dyDescent="0.25">
      <c r="A190" s="220">
        <v>20160243</v>
      </c>
      <c r="B190" s="212" t="b">
        <f t="shared" si="1"/>
        <v>1</v>
      </c>
      <c r="C190" s="212">
        <v>20160243</v>
      </c>
    </row>
    <row r="191" spans="1:3" ht="15.75" hidden="1" customHeight="1" x14ac:dyDescent="0.25">
      <c r="A191" s="220">
        <v>20160244</v>
      </c>
      <c r="B191" s="212" t="b">
        <f t="shared" si="1"/>
        <v>1</v>
      </c>
      <c r="C191" s="212">
        <v>20160244</v>
      </c>
    </row>
    <row r="192" spans="1:3" ht="15.75" hidden="1" customHeight="1" x14ac:dyDescent="0.25">
      <c r="A192" s="220">
        <v>20160245</v>
      </c>
      <c r="B192" s="212" t="b">
        <f t="shared" si="1"/>
        <v>1</v>
      </c>
      <c r="C192" s="212">
        <v>20160245</v>
      </c>
    </row>
    <row r="193" spans="1:3" ht="15.75" hidden="1" customHeight="1" x14ac:dyDescent="0.25">
      <c r="A193" s="220">
        <v>20160246</v>
      </c>
      <c r="B193" s="212" t="b">
        <f t="shared" si="1"/>
        <v>1</v>
      </c>
      <c r="C193" s="212">
        <v>20160246</v>
      </c>
    </row>
    <row r="194" spans="1:3" ht="15.75" hidden="1" customHeight="1" x14ac:dyDescent="0.25">
      <c r="A194" s="220">
        <v>20160247</v>
      </c>
      <c r="B194" s="212" t="b">
        <f t="shared" si="1"/>
        <v>1</v>
      </c>
      <c r="C194" s="212">
        <v>20160247</v>
      </c>
    </row>
    <row r="195" spans="1:3" ht="15.75" hidden="1" customHeight="1" x14ac:dyDescent="0.25">
      <c r="A195" s="220">
        <v>20160248</v>
      </c>
      <c r="B195" s="212" t="b">
        <f t="shared" si="1"/>
        <v>1</v>
      </c>
      <c r="C195" s="212">
        <v>20160248</v>
      </c>
    </row>
    <row r="196" spans="1:3" ht="15.75" hidden="1" customHeight="1" x14ac:dyDescent="0.25">
      <c r="A196" s="220">
        <v>20160249</v>
      </c>
      <c r="B196" s="212" t="b">
        <f t="shared" si="1"/>
        <v>1</v>
      </c>
      <c r="C196" s="212">
        <v>20160249</v>
      </c>
    </row>
    <row r="197" spans="1:3" ht="15.75" hidden="1" customHeight="1" x14ac:dyDescent="0.25">
      <c r="A197" s="220">
        <v>20160250</v>
      </c>
      <c r="B197" s="212" t="b">
        <f t="shared" si="1"/>
        <v>1</v>
      </c>
      <c r="C197" s="212">
        <v>20160250</v>
      </c>
    </row>
    <row r="198" spans="1:3" ht="15.75" hidden="1" customHeight="1" x14ac:dyDescent="0.25">
      <c r="A198" s="220">
        <v>20160251</v>
      </c>
      <c r="B198" s="212" t="b">
        <f t="shared" si="1"/>
        <v>1</v>
      </c>
      <c r="C198" s="212">
        <v>20160251</v>
      </c>
    </row>
    <row r="199" spans="1:3" ht="15.75" hidden="1" customHeight="1" x14ac:dyDescent="0.25">
      <c r="A199" s="220">
        <v>20160252</v>
      </c>
      <c r="B199" s="212" t="b">
        <f t="shared" si="1"/>
        <v>1</v>
      </c>
      <c r="C199" s="212">
        <v>20160252</v>
      </c>
    </row>
    <row r="200" spans="1:3" ht="15.75" hidden="1" customHeight="1" x14ac:dyDescent="0.25">
      <c r="A200" s="220">
        <v>20160253</v>
      </c>
      <c r="B200" s="212" t="b">
        <f t="shared" si="1"/>
        <v>1</v>
      </c>
      <c r="C200" s="212">
        <v>20160253</v>
      </c>
    </row>
    <row r="201" spans="1:3" ht="15.75" hidden="1" customHeight="1" x14ac:dyDescent="0.25">
      <c r="A201" s="220">
        <v>20160254</v>
      </c>
      <c r="B201" s="212" t="b">
        <f t="shared" si="1"/>
        <v>1</v>
      </c>
      <c r="C201" s="212">
        <v>20160254</v>
      </c>
    </row>
    <row r="202" spans="1:3" ht="15.75" hidden="1" customHeight="1" x14ac:dyDescent="0.25">
      <c r="A202" s="220">
        <v>20160255</v>
      </c>
      <c r="B202" s="212" t="b">
        <f t="shared" si="1"/>
        <v>1</v>
      </c>
      <c r="C202" s="212">
        <v>20160255</v>
      </c>
    </row>
    <row r="203" spans="1:3" ht="15.75" hidden="1" customHeight="1" x14ac:dyDescent="0.25">
      <c r="A203" s="220">
        <v>20160258</v>
      </c>
      <c r="B203" s="212" t="b">
        <f t="shared" si="1"/>
        <v>1</v>
      </c>
      <c r="C203" s="212">
        <v>20160258</v>
      </c>
    </row>
    <row r="204" spans="1:3" ht="15.75" customHeight="1" x14ac:dyDescent="0.25">
      <c r="A204" s="220"/>
      <c r="B204" s="212" t="b">
        <f t="shared" si="1"/>
        <v>0</v>
      </c>
      <c r="C204" s="212">
        <v>20160260</v>
      </c>
    </row>
    <row r="205" spans="1:3" ht="15.75" hidden="1" customHeight="1" x14ac:dyDescent="0.25">
      <c r="A205" s="212">
        <v>20160376</v>
      </c>
      <c r="B205" s="212" t="b">
        <f t="shared" si="1"/>
        <v>1</v>
      </c>
      <c r="C205" s="212">
        <v>20160376</v>
      </c>
    </row>
    <row r="206" spans="1:3" ht="15.75" hidden="1" customHeight="1" x14ac:dyDescent="0.25">
      <c r="A206" s="212">
        <v>20160381</v>
      </c>
      <c r="B206" s="212" t="b">
        <f t="shared" si="1"/>
        <v>1</v>
      </c>
      <c r="C206" s="212">
        <v>20160381</v>
      </c>
    </row>
    <row r="207" spans="1:3" ht="15.75" hidden="1" customHeight="1" x14ac:dyDescent="0.25">
      <c r="A207" s="212">
        <v>20160382</v>
      </c>
      <c r="B207" s="212" t="b">
        <f t="shared" si="1"/>
        <v>1</v>
      </c>
      <c r="C207" s="212">
        <v>20160382</v>
      </c>
    </row>
    <row r="208" spans="1:3" ht="15.75" customHeight="1" x14ac:dyDescent="0.25">
      <c r="A208" s="212">
        <v>20160383</v>
      </c>
      <c r="B208" s="212" t="s">
        <v>3813</v>
      </c>
    </row>
    <row r="209" spans="1:3" ht="15.75" hidden="1" customHeight="1" x14ac:dyDescent="0.25">
      <c r="A209" s="212">
        <v>20160384</v>
      </c>
      <c r="B209" s="212" t="b">
        <f t="shared" ref="B209:B223" si="2">A209=C209</f>
        <v>1</v>
      </c>
      <c r="C209" s="212">
        <v>20160384</v>
      </c>
    </row>
    <row r="210" spans="1:3" ht="15.75" hidden="1" customHeight="1" x14ac:dyDescent="0.25">
      <c r="A210" s="212">
        <v>20160386</v>
      </c>
      <c r="B210" s="212" t="b">
        <f t="shared" si="2"/>
        <v>1</v>
      </c>
      <c r="C210" s="212">
        <v>20160386</v>
      </c>
    </row>
    <row r="211" spans="1:3" ht="15.75" hidden="1" customHeight="1" x14ac:dyDescent="0.25">
      <c r="A211" s="212">
        <v>20160388</v>
      </c>
      <c r="B211" s="212" t="b">
        <f t="shared" si="2"/>
        <v>1</v>
      </c>
      <c r="C211" s="212">
        <v>20160388</v>
      </c>
    </row>
    <row r="212" spans="1:3" ht="15.75" hidden="1" customHeight="1" x14ac:dyDescent="0.25">
      <c r="A212" s="212">
        <v>20160389</v>
      </c>
      <c r="B212" s="212" t="b">
        <f t="shared" si="2"/>
        <v>1</v>
      </c>
      <c r="C212" s="212">
        <v>20160389</v>
      </c>
    </row>
    <row r="213" spans="1:3" ht="15.75" hidden="1" customHeight="1" x14ac:dyDescent="0.25">
      <c r="A213" s="212">
        <v>20160390</v>
      </c>
      <c r="B213" s="212" t="b">
        <f t="shared" si="2"/>
        <v>1</v>
      </c>
      <c r="C213" s="212">
        <v>20160390</v>
      </c>
    </row>
    <row r="214" spans="1:3" ht="15.75" hidden="1" customHeight="1" x14ac:dyDescent="0.25">
      <c r="A214" s="212">
        <v>20160391</v>
      </c>
      <c r="B214" s="212" t="b">
        <f t="shared" si="2"/>
        <v>1</v>
      </c>
      <c r="C214" s="212">
        <v>20160391</v>
      </c>
    </row>
    <row r="215" spans="1:3" ht="15.75" hidden="1" customHeight="1" x14ac:dyDescent="0.25">
      <c r="A215" s="212">
        <v>20160392</v>
      </c>
      <c r="B215" s="212" t="b">
        <f t="shared" si="2"/>
        <v>1</v>
      </c>
      <c r="C215" s="212">
        <v>20160392</v>
      </c>
    </row>
    <row r="216" spans="1:3" ht="15.75" hidden="1" customHeight="1" x14ac:dyDescent="0.25">
      <c r="A216" s="212">
        <v>20160393</v>
      </c>
      <c r="B216" s="212" t="b">
        <f t="shared" si="2"/>
        <v>1</v>
      </c>
      <c r="C216" s="212">
        <v>20160393</v>
      </c>
    </row>
    <row r="217" spans="1:3" ht="15.75" hidden="1" customHeight="1" x14ac:dyDescent="0.25">
      <c r="A217" s="212">
        <v>20160394</v>
      </c>
      <c r="B217" s="212" t="b">
        <f t="shared" si="2"/>
        <v>1</v>
      </c>
      <c r="C217" s="212">
        <v>20160394</v>
      </c>
    </row>
    <row r="218" spans="1:3" ht="15.75" hidden="1" customHeight="1" x14ac:dyDescent="0.25">
      <c r="A218" s="212">
        <v>20160399</v>
      </c>
      <c r="B218" s="212" t="b">
        <f t="shared" si="2"/>
        <v>1</v>
      </c>
      <c r="C218" s="212">
        <v>20160399</v>
      </c>
    </row>
    <row r="219" spans="1:3" ht="15.75" hidden="1" customHeight="1" x14ac:dyDescent="0.25">
      <c r="A219" s="212">
        <v>20160400</v>
      </c>
      <c r="B219" s="212" t="b">
        <f t="shared" si="2"/>
        <v>1</v>
      </c>
      <c r="C219" s="212">
        <v>20160400</v>
      </c>
    </row>
    <row r="220" spans="1:3" ht="15.75" hidden="1" customHeight="1" x14ac:dyDescent="0.25">
      <c r="A220" s="212">
        <v>20160401</v>
      </c>
      <c r="B220" s="212" t="b">
        <f t="shared" si="2"/>
        <v>1</v>
      </c>
      <c r="C220" s="212">
        <v>20160401</v>
      </c>
    </row>
    <row r="221" spans="1:3" ht="15.75" customHeight="1" x14ac:dyDescent="0.25">
      <c r="B221" s="212" t="b">
        <f t="shared" si="2"/>
        <v>0</v>
      </c>
      <c r="C221" s="212">
        <v>20160402</v>
      </c>
    </row>
    <row r="222" spans="1:3" ht="15.75" hidden="1" customHeight="1" x14ac:dyDescent="0.25">
      <c r="A222" s="212">
        <v>20160404</v>
      </c>
      <c r="B222" s="212" t="b">
        <f t="shared" si="2"/>
        <v>1</v>
      </c>
      <c r="C222" s="212">
        <v>20160404</v>
      </c>
    </row>
    <row r="223" spans="1:3" ht="15.75" hidden="1" customHeight="1" x14ac:dyDescent="0.25">
      <c r="A223" s="220">
        <v>20170006</v>
      </c>
      <c r="B223" s="212" t="b">
        <f t="shared" si="2"/>
        <v>1</v>
      </c>
      <c r="C223" s="212">
        <v>20170006</v>
      </c>
    </row>
  </sheetData>
  <autoFilter ref="A1:C223" xr:uid="{00000000-0009-0000-0000-000004000000}">
    <filterColumn colId="1">
      <filters>
        <filter val="cancelado"/>
        <filter val="FALSE"/>
      </filters>
    </filterColumn>
  </autoFilter>
  <pageMargins left="0.511811024" right="0.511811024" top="0.78740157499999996" bottom="0.78740157499999996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2"/>
  <sheetViews>
    <sheetView workbookViewId="0"/>
  </sheetViews>
  <sheetFormatPr defaultColWidth="12.625" defaultRowHeight="15" customHeight="1" x14ac:dyDescent="0.2"/>
  <cols>
    <col min="1" max="1" width="26.75" customWidth="1"/>
    <col min="2" max="3" width="15.875" customWidth="1"/>
    <col min="4" max="4" width="12" customWidth="1"/>
    <col min="5" max="5" width="21.625" customWidth="1"/>
    <col min="6" max="6" width="10.125" customWidth="1"/>
    <col min="7" max="7" width="11.375" customWidth="1"/>
    <col min="8" max="8" width="4.625" customWidth="1"/>
    <col min="9" max="9" width="17.5" customWidth="1"/>
    <col min="10" max="10" width="10.625" customWidth="1"/>
    <col min="11" max="11" width="56.25" customWidth="1"/>
    <col min="12" max="12" width="70.625" customWidth="1"/>
    <col min="13" max="13" width="17.375" customWidth="1"/>
    <col min="14" max="14" width="12.375" customWidth="1"/>
    <col min="15" max="15" width="11.25" customWidth="1"/>
    <col min="16" max="16" width="2.625" customWidth="1"/>
    <col min="17" max="17" width="5.375" customWidth="1"/>
    <col min="18" max="37" width="39.375" customWidth="1"/>
  </cols>
  <sheetData>
    <row r="1" spans="1:17" ht="14.25" x14ac:dyDescent="0.2">
      <c r="A1" s="8" t="s">
        <v>3155</v>
      </c>
      <c r="B1" s="8" t="s">
        <v>3156</v>
      </c>
      <c r="C1" s="8" t="s">
        <v>3156</v>
      </c>
      <c r="D1" s="10" t="s">
        <v>3157</v>
      </c>
      <c r="E1" s="13" t="s">
        <v>3164</v>
      </c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4.25" hidden="1" x14ac:dyDescent="0.2">
      <c r="A2" s="300"/>
      <c r="B2" s="300"/>
      <c r="C2" s="300"/>
      <c r="D2" s="301"/>
      <c r="E2" s="304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idden="1" x14ac:dyDescent="0.2">
      <c r="A3" s="222" t="s">
        <v>3186</v>
      </c>
      <c r="B3" s="1">
        <v>20160233</v>
      </c>
      <c r="C3" s="222" t="s">
        <v>3187</v>
      </c>
      <c r="D3" s="36">
        <v>42746</v>
      </c>
      <c r="E3" s="411">
        <v>7000</v>
      </c>
      <c r="F3" s="223">
        <f>VLOOKUP(B3,'Captacao ANO A ANO'!A:E,5,FALSE)</f>
        <v>7000</v>
      </c>
      <c r="G3" s="223">
        <f t="shared" ref="G3:G208" si="0">F3-E3</f>
        <v>0</v>
      </c>
      <c r="H3" s="224" t="str">
        <f>VLOOKUP(B3,'Captacao ANO A ANO'!A:R,8,FALSE)</f>
        <v>2015.01.0027</v>
      </c>
      <c r="I3" s="221" t="b">
        <f t="shared" ref="I3:I208" si="1">B3=J3</f>
        <v>1</v>
      </c>
      <c r="J3" s="1">
        <v>20160233</v>
      </c>
      <c r="K3" s="2" t="s">
        <v>702</v>
      </c>
      <c r="L3" s="2" t="s">
        <v>702</v>
      </c>
      <c r="M3" s="3">
        <v>2231174480514</v>
      </c>
      <c r="N3" s="4">
        <v>7000</v>
      </c>
      <c r="O3" s="5">
        <v>42746</v>
      </c>
      <c r="P3" s="292">
        <v>1</v>
      </c>
      <c r="Q3" s="412">
        <v>2017</v>
      </c>
    </row>
    <row r="4" spans="1:17" hidden="1" x14ac:dyDescent="0.2">
      <c r="A4" s="222" t="s">
        <v>3186</v>
      </c>
      <c r="B4" s="1">
        <v>20160234</v>
      </c>
      <c r="C4" s="222" t="s">
        <v>3191</v>
      </c>
      <c r="D4" s="36">
        <v>42746</v>
      </c>
      <c r="E4" s="411">
        <v>10000</v>
      </c>
      <c r="F4" s="223">
        <f>VLOOKUP(B4,'Captacao ANO A ANO'!A:E,5,FALSE)</f>
        <v>10000</v>
      </c>
      <c r="G4" s="223">
        <f t="shared" si="0"/>
        <v>0</v>
      </c>
      <c r="H4" s="224" t="str">
        <f>VLOOKUP(B4,'Captacao ANO A ANO'!A:R,8,FALSE)</f>
        <v>2015.01.0027</v>
      </c>
      <c r="I4" s="221" t="b">
        <f t="shared" si="1"/>
        <v>1</v>
      </c>
      <c r="J4" s="1">
        <v>20160234</v>
      </c>
      <c r="K4" s="2" t="s">
        <v>702</v>
      </c>
      <c r="L4" s="2" t="s">
        <v>702</v>
      </c>
      <c r="M4" s="3">
        <v>2231174480441</v>
      </c>
      <c r="N4" s="4">
        <v>10000</v>
      </c>
      <c r="O4" s="5">
        <v>42746</v>
      </c>
      <c r="P4" s="292">
        <v>1</v>
      </c>
      <c r="Q4" s="412">
        <v>2017</v>
      </c>
    </row>
    <row r="5" spans="1:17" hidden="1" x14ac:dyDescent="0.2">
      <c r="A5" s="222" t="s">
        <v>3186</v>
      </c>
      <c r="B5" s="1">
        <v>20160235</v>
      </c>
      <c r="C5" s="222" t="s">
        <v>3193</v>
      </c>
      <c r="D5" s="43">
        <v>42746</v>
      </c>
      <c r="E5" s="411">
        <v>7000</v>
      </c>
      <c r="F5" s="223">
        <f>VLOOKUP(B5,'Captacao ANO A ANO'!A:E,5,FALSE)</f>
        <v>7000</v>
      </c>
      <c r="G5" s="223">
        <f t="shared" si="0"/>
        <v>0</v>
      </c>
      <c r="H5" s="224" t="str">
        <f>VLOOKUP(B5,'Captacao ANO A ANO'!A:R,8,FALSE)</f>
        <v>2015.01.0027</v>
      </c>
      <c r="I5" s="221" t="b">
        <f t="shared" si="1"/>
        <v>1</v>
      </c>
      <c r="J5" s="1">
        <v>20160235</v>
      </c>
      <c r="K5" s="2" t="s">
        <v>702</v>
      </c>
      <c r="L5" s="2" t="s">
        <v>702</v>
      </c>
      <c r="M5" s="3">
        <v>2231174480360</v>
      </c>
      <c r="N5" s="4">
        <v>7000</v>
      </c>
      <c r="O5" s="5">
        <v>42746</v>
      </c>
      <c r="P5" s="292">
        <v>1</v>
      </c>
      <c r="Q5" s="412">
        <v>2017</v>
      </c>
    </row>
    <row r="6" spans="1:17" hidden="1" x14ac:dyDescent="0.2">
      <c r="A6" s="222" t="s">
        <v>3186</v>
      </c>
      <c r="B6" s="1">
        <v>20160236</v>
      </c>
      <c r="C6" s="222" t="s">
        <v>3195</v>
      </c>
      <c r="D6" s="43">
        <v>42746</v>
      </c>
      <c r="E6" s="411">
        <v>7000</v>
      </c>
      <c r="F6" s="223">
        <f>VLOOKUP(B6,'Captacao ANO A ANO'!A:E,5,FALSE)</f>
        <v>7000</v>
      </c>
      <c r="G6" s="223">
        <f t="shared" si="0"/>
        <v>0</v>
      </c>
      <c r="H6" s="224" t="str">
        <f>VLOOKUP(B6,'Captacao ANO A ANO'!A:R,8,FALSE)</f>
        <v>2015.01.0027</v>
      </c>
      <c r="I6" s="221" t="b">
        <f t="shared" si="1"/>
        <v>1</v>
      </c>
      <c r="J6" s="1">
        <v>20160236</v>
      </c>
      <c r="K6" s="2" t="s">
        <v>702</v>
      </c>
      <c r="L6" s="2" t="s">
        <v>702</v>
      </c>
      <c r="M6" s="3">
        <v>2231174480280</v>
      </c>
      <c r="N6" s="4">
        <v>7000</v>
      </c>
      <c r="O6" s="5">
        <v>42746</v>
      </c>
      <c r="P6" s="292">
        <v>1</v>
      </c>
      <c r="Q6" s="412">
        <v>2017</v>
      </c>
    </row>
    <row r="7" spans="1:17" hidden="1" x14ac:dyDescent="0.2">
      <c r="A7" s="222" t="s">
        <v>3186</v>
      </c>
      <c r="B7" s="1">
        <v>20160237</v>
      </c>
      <c r="C7" s="222" t="s">
        <v>3197</v>
      </c>
      <c r="D7" s="43">
        <v>42746</v>
      </c>
      <c r="E7" s="411">
        <v>3000</v>
      </c>
      <c r="F7" s="223">
        <f>VLOOKUP(B7,'Captacao ANO A ANO'!A:E,5,FALSE)</f>
        <v>3000</v>
      </c>
      <c r="G7" s="223">
        <f t="shared" si="0"/>
        <v>0</v>
      </c>
      <c r="H7" s="224" t="str">
        <f>VLOOKUP(B7,'Captacao ANO A ANO'!A:R,8,FALSE)</f>
        <v>2015.01.0027</v>
      </c>
      <c r="I7" s="221" t="b">
        <f t="shared" si="1"/>
        <v>1</v>
      </c>
      <c r="J7" s="1">
        <v>20160237</v>
      </c>
      <c r="K7" s="2" t="s">
        <v>702</v>
      </c>
      <c r="L7" s="2" t="s">
        <v>702</v>
      </c>
      <c r="M7" s="3">
        <v>2231174481014</v>
      </c>
      <c r="N7" s="4">
        <v>3000</v>
      </c>
      <c r="O7" s="5">
        <v>42746</v>
      </c>
      <c r="P7" s="292">
        <v>1</v>
      </c>
      <c r="Q7" s="412">
        <v>2017</v>
      </c>
    </row>
    <row r="8" spans="1:17" hidden="1" x14ac:dyDescent="0.2">
      <c r="A8" s="222" t="s">
        <v>3186</v>
      </c>
      <c r="B8" s="1">
        <v>20160238</v>
      </c>
      <c r="C8" s="222" t="s">
        <v>3199</v>
      </c>
      <c r="D8" s="43">
        <v>42746</v>
      </c>
      <c r="E8" s="411">
        <v>10000</v>
      </c>
      <c r="F8" s="223">
        <f>VLOOKUP(B8,'Captacao ANO A ANO'!A:E,5,FALSE)</f>
        <v>10000</v>
      </c>
      <c r="G8" s="223">
        <f t="shared" si="0"/>
        <v>0</v>
      </c>
      <c r="H8" s="224" t="str">
        <f>VLOOKUP(B8,'Captacao ANO A ANO'!A:R,8,FALSE)</f>
        <v>2015.01.0027</v>
      </c>
      <c r="I8" s="221" t="b">
        <f t="shared" si="1"/>
        <v>1</v>
      </c>
      <c r="J8" s="1">
        <v>20160238</v>
      </c>
      <c r="K8" s="2" t="s">
        <v>702</v>
      </c>
      <c r="L8" s="2" t="s">
        <v>702</v>
      </c>
      <c r="M8" s="3">
        <v>2231174480930</v>
      </c>
      <c r="N8" s="4">
        <v>10000</v>
      </c>
      <c r="O8" s="5">
        <v>42746</v>
      </c>
      <c r="P8" s="292">
        <v>1</v>
      </c>
      <c r="Q8" s="412">
        <v>2017</v>
      </c>
    </row>
    <row r="9" spans="1:17" hidden="1" x14ac:dyDescent="0.2">
      <c r="A9" s="222" t="s">
        <v>3186</v>
      </c>
      <c r="B9" s="1">
        <v>20160239</v>
      </c>
      <c r="C9" s="222" t="s">
        <v>3201</v>
      </c>
      <c r="D9" s="43">
        <v>42746</v>
      </c>
      <c r="E9" s="411">
        <v>13000</v>
      </c>
      <c r="F9" s="223">
        <f>VLOOKUP(B9,'Captacao ANO A ANO'!A:E,5,FALSE)</f>
        <v>13000</v>
      </c>
      <c r="G9" s="223">
        <f t="shared" si="0"/>
        <v>0</v>
      </c>
      <c r="H9" s="224" t="str">
        <f>VLOOKUP(B9,'Captacao ANO A ANO'!A:R,8,FALSE)</f>
        <v>2015.01.0027</v>
      </c>
      <c r="I9" s="221" t="b">
        <f t="shared" si="1"/>
        <v>1</v>
      </c>
      <c r="J9" s="1">
        <v>20160239</v>
      </c>
      <c r="K9" s="2" t="s">
        <v>702</v>
      </c>
      <c r="L9" s="2" t="s">
        <v>702</v>
      </c>
      <c r="M9" s="3">
        <v>2611174481203</v>
      </c>
      <c r="N9" s="4">
        <v>13000</v>
      </c>
      <c r="O9" s="5">
        <v>42746</v>
      </c>
      <c r="P9" s="292">
        <v>1</v>
      </c>
      <c r="Q9" s="412">
        <v>2017</v>
      </c>
    </row>
    <row r="10" spans="1:17" hidden="1" x14ac:dyDescent="0.2">
      <c r="A10" s="222" t="s">
        <v>3186</v>
      </c>
      <c r="B10" s="1">
        <v>20160240</v>
      </c>
      <c r="C10" s="222" t="s">
        <v>3203</v>
      </c>
      <c r="D10" s="43">
        <v>42746</v>
      </c>
      <c r="E10" s="411">
        <v>3000</v>
      </c>
      <c r="F10" s="223">
        <f>VLOOKUP(B10,'Captacao ANO A ANO'!A:E,5,FALSE)</f>
        <v>3000</v>
      </c>
      <c r="G10" s="223">
        <f t="shared" si="0"/>
        <v>0</v>
      </c>
      <c r="H10" s="224" t="str">
        <f>VLOOKUP(B10,'Captacao ANO A ANO'!A:R,8,FALSE)</f>
        <v>2015.01.0027</v>
      </c>
      <c r="I10" s="221" t="b">
        <f t="shared" si="1"/>
        <v>1</v>
      </c>
      <c r="J10" s="1">
        <v>20160240</v>
      </c>
      <c r="K10" s="2" t="s">
        <v>702</v>
      </c>
      <c r="L10" s="2" t="s">
        <v>702</v>
      </c>
      <c r="M10" s="3">
        <v>4561174481412</v>
      </c>
      <c r="N10" s="4">
        <v>3000</v>
      </c>
      <c r="O10" s="5">
        <v>42746</v>
      </c>
      <c r="P10" s="292">
        <v>1</v>
      </c>
      <c r="Q10" s="412">
        <v>2017</v>
      </c>
    </row>
    <row r="11" spans="1:17" hidden="1" x14ac:dyDescent="0.2">
      <c r="A11" s="222" t="s">
        <v>3186</v>
      </c>
      <c r="B11" s="1">
        <v>20160241</v>
      </c>
      <c r="C11" s="222" t="s">
        <v>3205</v>
      </c>
      <c r="D11" s="43">
        <v>42746</v>
      </c>
      <c r="E11" s="411">
        <v>10000</v>
      </c>
      <c r="F11" s="223">
        <f>VLOOKUP(B11,'Captacao ANO A ANO'!A:E,5,FALSE)</f>
        <v>10000</v>
      </c>
      <c r="G11" s="223">
        <f t="shared" si="0"/>
        <v>0</v>
      </c>
      <c r="H11" s="224" t="str">
        <f>VLOOKUP(B11,'Captacao ANO A ANO'!A:R,8,FALSE)</f>
        <v>2015.01.0027</v>
      </c>
      <c r="I11" s="221" t="b">
        <f t="shared" si="1"/>
        <v>1</v>
      </c>
      <c r="J11" s="1">
        <v>20160241</v>
      </c>
      <c r="K11" s="2" t="s">
        <v>702</v>
      </c>
      <c r="L11" s="2" t="s">
        <v>702</v>
      </c>
      <c r="M11" s="3">
        <v>3381174481524</v>
      </c>
      <c r="N11" s="4">
        <v>10000</v>
      </c>
      <c r="O11" s="5">
        <v>42746</v>
      </c>
      <c r="P11" s="292">
        <v>1</v>
      </c>
      <c r="Q11" s="412">
        <v>2017</v>
      </c>
    </row>
    <row r="12" spans="1:17" hidden="1" x14ac:dyDescent="0.2">
      <c r="A12" s="222" t="s">
        <v>3186</v>
      </c>
      <c r="B12" s="1">
        <v>20160242</v>
      </c>
      <c r="C12" s="222" t="s">
        <v>3207</v>
      </c>
      <c r="D12" s="43">
        <v>42746</v>
      </c>
      <c r="E12" s="411">
        <v>13000</v>
      </c>
      <c r="F12" s="223">
        <f>VLOOKUP(B12,'Captacao ANO A ANO'!A:E,5,FALSE)</f>
        <v>13000</v>
      </c>
      <c r="G12" s="223">
        <f t="shared" si="0"/>
        <v>0</v>
      </c>
      <c r="H12" s="224" t="str">
        <f>VLOOKUP(B12,'Captacao ANO A ANO'!A:R,8,FALSE)</f>
        <v>2015.01.0027</v>
      </c>
      <c r="I12" s="221" t="b">
        <f t="shared" si="1"/>
        <v>1</v>
      </c>
      <c r="J12" s="1">
        <v>20160242</v>
      </c>
      <c r="K12" s="2" t="s">
        <v>702</v>
      </c>
      <c r="L12" s="2" t="s">
        <v>702</v>
      </c>
      <c r="M12" s="3">
        <v>4711174480196</v>
      </c>
      <c r="N12" s="4">
        <v>13000</v>
      </c>
      <c r="O12" s="5">
        <v>42746</v>
      </c>
      <c r="P12" s="292">
        <v>1</v>
      </c>
      <c r="Q12" s="412">
        <v>2017</v>
      </c>
    </row>
    <row r="13" spans="1:17" hidden="1" x14ac:dyDescent="0.2">
      <c r="A13" s="222" t="s">
        <v>3186</v>
      </c>
      <c r="B13" s="1">
        <v>20160243</v>
      </c>
      <c r="C13" s="222" t="s">
        <v>3209</v>
      </c>
      <c r="D13" s="43">
        <v>42746</v>
      </c>
      <c r="E13" s="411">
        <v>7000</v>
      </c>
      <c r="F13" s="223">
        <f>VLOOKUP(B13,'Captacao ANO A ANO'!A:E,5,FALSE)</f>
        <v>7000</v>
      </c>
      <c r="G13" s="223">
        <f t="shared" si="0"/>
        <v>0</v>
      </c>
      <c r="H13" s="224" t="str">
        <f>VLOOKUP(B13,'Captacao ANO A ANO'!A:R,8,FALSE)</f>
        <v>2015.01.0027</v>
      </c>
      <c r="I13" s="221" t="b">
        <f t="shared" si="1"/>
        <v>1</v>
      </c>
      <c r="J13" s="1">
        <v>20160243</v>
      </c>
      <c r="K13" s="2" t="s">
        <v>702</v>
      </c>
      <c r="L13" s="2" t="s">
        <v>702</v>
      </c>
      <c r="M13" s="3">
        <v>1861174481636</v>
      </c>
      <c r="N13" s="4">
        <v>7000</v>
      </c>
      <c r="O13" s="5">
        <v>42746</v>
      </c>
      <c r="P13" s="292">
        <v>1</v>
      </c>
      <c r="Q13" s="412">
        <v>2017</v>
      </c>
    </row>
    <row r="14" spans="1:17" hidden="1" x14ac:dyDescent="0.2">
      <c r="A14" s="222" t="s">
        <v>3186</v>
      </c>
      <c r="B14" s="1">
        <v>20160244</v>
      </c>
      <c r="C14" s="222" t="s">
        <v>3211</v>
      </c>
      <c r="D14" s="43">
        <v>42746</v>
      </c>
      <c r="E14" s="411">
        <v>3000</v>
      </c>
      <c r="F14" s="223">
        <f>VLOOKUP(B14,'Captacao ANO A ANO'!A:E,5,FALSE)</f>
        <v>3000</v>
      </c>
      <c r="G14" s="223">
        <f t="shared" si="0"/>
        <v>0</v>
      </c>
      <c r="H14" s="224" t="str">
        <f>VLOOKUP(B14,'Captacao ANO A ANO'!A:R,8,FALSE)</f>
        <v>2015.01.0027</v>
      </c>
      <c r="I14" s="221" t="b">
        <f t="shared" si="1"/>
        <v>1</v>
      </c>
      <c r="J14" s="1">
        <v>20160244</v>
      </c>
      <c r="K14" s="2" t="s">
        <v>702</v>
      </c>
      <c r="L14" s="2" t="s">
        <v>702</v>
      </c>
      <c r="M14" s="3">
        <v>1861174481717</v>
      </c>
      <c r="N14" s="4">
        <v>3000</v>
      </c>
      <c r="O14" s="5">
        <v>42746</v>
      </c>
      <c r="P14" s="292">
        <v>1</v>
      </c>
      <c r="Q14" s="412">
        <v>2017</v>
      </c>
    </row>
    <row r="15" spans="1:17" hidden="1" x14ac:dyDescent="0.2">
      <c r="A15" s="222" t="s">
        <v>3186</v>
      </c>
      <c r="B15" s="1">
        <v>20160245</v>
      </c>
      <c r="C15" s="222" t="s">
        <v>3213</v>
      </c>
      <c r="D15" s="43">
        <v>42746</v>
      </c>
      <c r="E15" s="411">
        <v>7000</v>
      </c>
      <c r="F15" s="223">
        <f>VLOOKUP(B15,'Captacao ANO A ANO'!A:E,5,FALSE)</f>
        <v>7000</v>
      </c>
      <c r="G15" s="223">
        <f t="shared" si="0"/>
        <v>0</v>
      </c>
      <c r="H15" s="224" t="str">
        <f>VLOOKUP(B15,'Captacao ANO A ANO'!A:R,8,FALSE)</f>
        <v>2015.01.0027</v>
      </c>
      <c r="I15" s="221" t="b">
        <f t="shared" si="1"/>
        <v>1</v>
      </c>
      <c r="J15" s="1">
        <v>20160245</v>
      </c>
      <c r="K15" s="2" t="s">
        <v>702</v>
      </c>
      <c r="L15" s="2" t="s">
        <v>702</v>
      </c>
      <c r="M15" s="3">
        <v>1861174481890</v>
      </c>
      <c r="N15" s="4">
        <v>7000</v>
      </c>
      <c r="O15" s="5">
        <v>42746</v>
      </c>
      <c r="P15" s="292">
        <v>1</v>
      </c>
      <c r="Q15" s="412">
        <v>2017</v>
      </c>
    </row>
    <row r="16" spans="1:17" hidden="1" x14ac:dyDescent="0.2">
      <c r="A16" s="222" t="s">
        <v>3186</v>
      </c>
      <c r="B16" s="1">
        <v>20160246</v>
      </c>
      <c r="C16" s="222" t="s">
        <v>3215</v>
      </c>
      <c r="D16" s="43">
        <v>42746</v>
      </c>
      <c r="E16" s="411">
        <v>3000</v>
      </c>
      <c r="F16" s="223">
        <f>VLOOKUP(B16,'Captacao ANO A ANO'!A:E,5,FALSE)</f>
        <v>3000</v>
      </c>
      <c r="G16" s="223">
        <f t="shared" si="0"/>
        <v>0</v>
      </c>
      <c r="H16" s="224" t="str">
        <f>VLOOKUP(B16,'Captacao ANO A ANO'!A:R,8,FALSE)</f>
        <v>2015.01.0027</v>
      </c>
      <c r="I16" s="221" t="b">
        <f t="shared" si="1"/>
        <v>1</v>
      </c>
      <c r="J16" s="1">
        <v>20160246</v>
      </c>
      <c r="K16" s="2" t="s">
        <v>702</v>
      </c>
      <c r="L16" s="2" t="s">
        <v>702</v>
      </c>
      <c r="M16" s="3">
        <v>1861174482470</v>
      </c>
      <c r="N16" s="4">
        <v>3000</v>
      </c>
      <c r="O16" s="5">
        <v>42746</v>
      </c>
      <c r="P16" s="292">
        <v>1</v>
      </c>
      <c r="Q16" s="412">
        <v>2017</v>
      </c>
    </row>
    <row r="17" spans="1:17" hidden="1" x14ac:dyDescent="0.2">
      <c r="A17" s="222" t="s">
        <v>3186</v>
      </c>
      <c r="B17" s="1">
        <v>20160247</v>
      </c>
      <c r="C17" s="222" t="s">
        <v>3217</v>
      </c>
      <c r="D17" s="43">
        <v>42746</v>
      </c>
      <c r="E17" s="411">
        <v>10000</v>
      </c>
      <c r="F17" s="223">
        <f>VLOOKUP(B17,'Captacao ANO A ANO'!A:E,5,FALSE)</f>
        <v>10000</v>
      </c>
      <c r="G17" s="223">
        <f t="shared" si="0"/>
        <v>0</v>
      </c>
      <c r="H17" s="224" t="str">
        <f>VLOOKUP(B17,'Captacao ANO A ANO'!A:R,8,FALSE)</f>
        <v>2015.01.0027</v>
      </c>
      <c r="I17" s="221" t="b">
        <f t="shared" si="1"/>
        <v>1</v>
      </c>
      <c r="J17" s="1">
        <v>20160247</v>
      </c>
      <c r="K17" s="2" t="s">
        <v>702</v>
      </c>
      <c r="L17" s="2" t="s">
        <v>702</v>
      </c>
      <c r="M17" s="3">
        <v>1861174482217</v>
      </c>
      <c r="N17" s="4">
        <v>10000</v>
      </c>
      <c r="O17" s="5">
        <v>42746</v>
      </c>
      <c r="P17" s="292">
        <v>1</v>
      </c>
      <c r="Q17" s="412">
        <v>2017</v>
      </c>
    </row>
    <row r="18" spans="1:17" hidden="1" x14ac:dyDescent="0.2">
      <c r="A18" s="222" t="s">
        <v>3186</v>
      </c>
      <c r="B18" s="1">
        <v>20160248</v>
      </c>
      <c r="C18" s="222" t="s">
        <v>3219</v>
      </c>
      <c r="D18" s="43">
        <v>42746</v>
      </c>
      <c r="E18" s="411">
        <v>3000</v>
      </c>
      <c r="F18" s="223">
        <f>VLOOKUP(B18,'Captacao ANO A ANO'!A:E,5,FALSE)</f>
        <v>3000</v>
      </c>
      <c r="G18" s="223">
        <f t="shared" si="0"/>
        <v>0</v>
      </c>
      <c r="H18" s="224" t="str">
        <f>VLOOKUP(B18,'Captacao ANO A ANO'!A:R,8,FALSE)</f>
        <v>2015.01.0027</v>
      </c>
      <c r="I18" s="221" t="b">
        <f t="shared" si="1"/>
        <v>1</v>
      </c>
      <c r="J18" s="1">
        <v>20160248</v>
      </c>
      <c r="K18" s="2" t="s">
        <v>702</v>
      </c>
      <c r="L18" s="2" t="s">
        <v>702</v>
      </c>
      <c r="M18" s="3">
        <v>1861174482543</v>
      </c>
      <c r="N18" s="4">
        <v>3000</v>
      </c>
      <c r="O18" s="5">
        <v>42746</v>
      </c>
      <c r="P18" s="292">
        <v>1</v>
      </c>
      <c r="Q18" s="412">
        <v>2017</v>
      </c>
    </row>
    <row r="19" spans="1:17" hidden="1" x14ac:dyDescent="0.2">
      <c r="A19" s="222" t="s">
        <v>3186</v>
      </c>
      <c r="B19" s="1">
        <v>20160249</v>
      </c>
      <c r="C19" s="222" t="s">
        <v>3221</v>
      </c>
      <c r="D19" s="43">
        <v>42746</v>
      </c>
      <c r="E19" s="411">
        <v>10000</v>
      </c>
      <c r="F19" s="223">
        <f>VLOOKUP(B19,'Captacao ANO A ANO'!A:E,5,FALSE)</f>
        <v>10000</v>
      </c>
      <c r="G19" s="223">
        <f t="shared" si="0"/>
        <v>0</v>
      </c>
      <c r="H19" s="224" t="str">
        <f>VLOOKUP(B19,'Captacao ANO A ANO'!A:R,8,FALSE)</f>
        <v>2015.01.0027</v>
      </c>
      <c r="I19" s="221" t="b">
        <f t="shared" si="1"/>
        <v>1</v>
      </c>
      <c r="J19" s="1">
        <v>20160249</v>
      </c>
      <c r="K19" s="2" t="s">
        <v>702</v>
      </c>
      <c r="L19" s="2" t="s">
        <v>702</v>
      </c>
      <c r="M19" s="3">
        <v>1861174482624</v>
      </c>
      <c r="N19" s="4">
        <v>10000</v>
      </c>
      <c r="O19" s="5">
        <v>42746</v>
      </c>
      <c r="P19" s="292">
        <v>1</v>
      </c>
      <c r="Q19" s="412">
        <v>2017</v>
      </c>
    </row>
    <row r="20" spans="1:17" hidden="1" x14ac:dyDescent="0.2">
      <c r="A20" s="222" t="s">
        <v>3186</v>
      </c>
      <c r="B20" s="1">
        <v>20160250</v>
      </c>
      <c r="C20" s="222" t="s">
        <v>3223</v>
      </c>
      <c r="D20" s="43">
        <v>42746</v>
      </c>
      <c r="E20" s="411">
        <v>10000</v>
      </c>
      <c r="F20" s="223">
        <f>VLOOKUP(B20,'Captacao ANO A ANO'!A:E,5,FALSE)</f>
        <v>10000</v>
      </c>
      <c r="G20" s="223">
        <f t="shared" si="0"/>
        <v>0</v>
      </c>
      <c r="H20" s="224" t="str">
        <f>VLOOKUP(B20,'Captacao ANO A ANO'!A:R,8,FALSE)</f>
        <v>2015.01.0027</v>
      </c>
      <c r="I20" s="221" t="b">
        <f t="shared" si="1"/>
        <v>1</v>
      </c>
      <c r="J20" s="1">
        <v>20160250</v>
      </c>
      <c r="K20" s="2" t="s">
        <v>702</v>
      </c>
      <c r="L20" s="2" t="s">
        <v>702</v>
      </c>
      <c r="M20" s="3">
        <v>1861174483388</v>
      </c>
      <c r="N20" s="4">
        <v>10000</v>
      </c>
      <c r="O20" s="5">
        <v>42746</v>
      </c>
      <c r="P20" s="292">
        <v>1</v>
      </c>
      <c r="Q20" s="412">
        <v>2017</v>
      </c>
    </row>
    <row r="21" spans="1:17" ht="15.75" hidden="1" customHeight="1" x14ac:dyDescent="0.2">
      <c r="A21" s="222" t="s">
        <v>3186</v>
      </c>
      <c r="B21" s="1">
        <v>20160251</v>
      </c>
      <c r="C21" s="222" t="s">
        <v>3225</v>
      </c>
      <c r="D21" s="43">
        <v>42746</v>
      </c>
      <c r="E21" s="411">
        <v>10000</v>
      </c>
      <c r="F21" s="223">
        <f>VLOOKUP(B21,'Captacao ANO A ANO'!A:E,5,FALSE)</f>
        <v>10000</v>
      </c>
      <c r="G21" s="223">
        <f t="shared" si="0"/>
        <v>0</v>
      </c>
      <c r="H21" s="224" t="str">
        <f>VLOOKUP(B21,'Captacao ANO A ANO'!A:R,8,FALSE)</f>
        <v>2015.01.0027</v>
      </c>
      <c r="I21" s="221" t="b">
        <f t="shared" si="1"/>
        <v>1</v>
      </c>
      <c r="J21" s="1">
        <v>20160251</v>
      </c>
      <c r="K21" s="2" t="s">
        <v>702</v>
      </c>
      <c r="L21" s="2" t="s">
        <v>702</v>
      </c>
      <c r="M21" s="3">
        <v>1861174483469</v>
      </c>
      <c r="N21" s="4">
        <v>10000</v>
      </c>
      <c r="O21" s="5">
        <v>42746</v>
      </c>
      <c r="P21" s="292">
        <v>1</v>
      </c>
      <c r="Q21" s="412">
        <v>2017</v>
      </c>
    </row>
    <row r="22" spans="1:17" ht="15.75" hidden="1" customHeight="1" x14ac:dyDescent="0.2">
      <c r="A22" s="222" t="s">
        <v>3186</v>
      </c>
      <c r="B22" s="1">
        <v>20160252</v>
      </c>
      <c r="C22" s="222" t="s">
        <v>3227</v>
      </c>
      <c r="D22" s="43">
        <v>42746</v>
      </c>
      <c r="E22" s="411">
        <v>20495.13</v>
      </c>
      <c r="F22" s="223">
        <f>VLOOKUP(B22,'Captacao ANO A ANO'!A:E,5,FALSE)</f>
        <v>20495.13</v>
      </c>
      <c r="G22" s="223">
        <f t="shared" si="0"/>
        <v>0</v>
      </c>
      <c r="H22" s="224" t="str">
        <f>VLOOKUP(B22,'Captacao ANO A ANO'!A:R,8,FALSE)</f>
        <v>2015.01.0027</v>
      </c>
      <c r="I22" s="221" t="b">
        <f t="shared" si="1"/>
        <v>1</v>
      </c>
      <c r="J22" s="1">
        <v>20160252</v>
      </c>
      <c r="K22" s="2" t="s">
        <v>702</v>
      </c>
      <c r="L22" s="2" t="s">
        <v>702</v>
      </c>
      <c r="M22" s="3">
        <v>2231174480697</v>
      </c>
      <c r="N22" s="4">
        <v>20495.13</v>
      </c>
      <c r="O22" s="5">
        <v>42746</v>
      </c>
      <c r="P22" s="292">
        <v>1</v>
      </c>
      <c r="Q22" s="412">
        <v>2017</v>
      </c>
    </row>
    <row r="23" spans="1:17" ht="15.75" hidden="1" customHeight="1" x14ac:dyDescent="0.2">
      <c r="A23" s="225" t="s">
        <v>741</v>
      </c>
      <c r="B23" s="1">
        <v>20160260</v>
      </c>
      <c r="C23" s="225" t="s">
        <v>3288</v>
      </c>
      <c r="D23" s="23">
        <v>42781</v>
      </c>
      <c r="E23" s="351">
        <v>53200</v>
      </c>
      <c r="F23" s="223">
        <f>VLOOKUP(B23,'Captacao ANO A ANO'!A:E,5,FALSE)</f>
        <v>53200</v>
      </c>
      <c r="G23" s="223">
        <f t="shared" si="0"/>
        <v>0</v>
      </c>
      <c r="H23" s="224" t="str">
        <f>VLOOKUP(B23,'Captacao ANO A ANO'!A:R,8,FALSE)</f>
        <v>2015.01.0095</v>
      </c>
      <c r="I23" s="221" t="b">
        <f t="shared" si="1"/>
        <v>1</v>
      </c>
      <c r="J23" s="1">
        <v>20160260</v>
      </c>
      <c r="K23" s="2" t="s">
        <v>739</v>
      </c>
      <c r="L23" s="2" t="s">
        <v>739</v>
      </c>
      <c r="M23" s="3">
        <v>5780067850026</v>
      </c>
      <c r="N23" s="4">
        <v>53200</v>
      </c>
      <c r="O23" s="5">
        <v>42731</v>
      </c>
      <c r="P23" s="292">
        <v>1</v>
      </c>
      <c r="Q23" s="296">
        <v>2017</v>
      </c>
    </row>
    <row r="24" spans="1:17" ht="15.75" hidden="1" customHeight="1" x14ac:dyDescent="0.2">
      <c r="A24" s="130" t="s">
        <v>726</v>
      </c>
      <c r="B24" s="226">
        <v>20170002</v>
      </c>
      <c r="C24" s="227" t="s">
        <v>3527</v>
      </c>
      <c r="D24" s="228">
        <v>42752</v>
      </c>
      <c r="E24" s="413">
        <v>125000</v>
      </c>
      <c r="F24" s="229">
        <f>VLOOKUP(B24,'Captacao ANO A ANO'!A:E,5,FALSE)</f>
        <v>125000</v>
      </c>
      <c r="G24" s="223">
        <f t="shared" si="0"/>
        <v>0</v>
      </c>
      <c r="H24" s="224" t="str">
        <f>VLOOKUP(B24,'Captacao ANO A ANO'!A:R,8,FALSE)</f>
        <v>2016.01.0049</v>
      </c>
      <c r="I24" s="221" t="b">
        <f t="shared" si="1"/>
        <v>1</v>
      </c>
      <c r="J24" s="1">
        <v>20170002</v>
      </c>
      <c r="K24" s="2" t="s">
        <v>233</v>
      </c>
      <c r="L24" s="2" t="s">
        <v>56</v>
      </c>
      <c r="M24" s="3">
        <v>620020221486</v>
      </c>
      <c r="N24" s="4">
        <v>125000</v>
      </c>
      <c r="O24" s="5">
        <v>42752</v>
      </c>
      <c r="P24" s="292">
        <v>1</v>
      </c>
      <c r="Q24" s="292">
        <v>2017</v>
      </c>
    </row>
    <row r="25" spans="1:17" ht="15.75" hidden="1" customHeight="1" x14ac:dyDescent="0.2">
      <c r="A25" s="225" t="s">
        <v>730</v>
      </c>
      <c r="B25" s="1">
        <v>20170003</v>
      </c>
      <c r="C25" s="225" t="s">
        <v>3316</v>
      </c>
      <c r="D25" s="23">
        <v>42775</v>
      </c>
      <c r="E25" s="351">
        <v>72000</v>
      </c>
      <c r="F25" s="223">
        <f>VLOOKUP(B25,'Captacao ANO A ANO'!A:E,5,FALSE)</f>
        <v>72000</v>
      </c>
      <c r="G25" s="223">
        <f t="shared" si="0"/>
        <v>0</v>
      </c>
      <c r="H25" s="224" t="str">
        <f>VLOOKUP(B25,'Captacao ANO A ANO'!A:R,8,FALSE)</f>
        <v>2015.01.0151</v>
      </c>
      <c r="I25" s="221" t="b">
        <f t="shared" si="1"/>
        <v>1</v>
      </c>
      <c r="J25" s="1">
        <v>20170003</v>
      </c>
      <c r="K25" s="2" t="s">
        <v>176</v>
      </c>
      <c r="L25" s="2" t="s">
        <v>176</v>
      </c>
      <c r="M25" s="3">
        <v>4933777510230</v>
      </c>
      <c r="N25" s="4">
        <v>72000</v>
      </c>
      <c r="O25" s="5">
        <v>42775</v>
      </c>
      <c r="P25" s="292">
        <v>1</v>
      </c>
      <c r="Q25" s="292">
        <v>2017</v>
      </c>
    </row>
    <row r="26" spans="1:17" ht="15.75" hidden="1" customHeight="1" x14ac:dyDescent="0.2">
      <c r="A26" s="225" t="s">
        <v>733</v>
      </c>
      <c r="B26" s="1">
        <v>20170005</v>
      </c>
      <c r="C26" s="225" t="s">
        <v>3445</v>
      </c>
      <c r="D26" s="23">
        <v>42776</v>
      </c>
      <c r="E26" s="351">
        <v>50000</v>
      </c>
      <c r="F26" s="223">
        <f>VLOOKUP(B26,'Captacao ANO A ANO'!A:E,5,FALSE)</f>
        <v>50000</v>
      </c>
      <c r="G26" s="223">
        <f t="shared" si="0"/>
        <v>0</v>
      </c>
      <c r="H26" s="224" t="str">
        <f>VLOOKUP(B26,'Captacao ANO A ANO'!A:R,8,FALSE)</f>
        <v>2016.01.0021</v>
      </c>
      <c r="I26" s="221" t="b">
        <f t="shared" si="1"/>
        <v>1</v>
      </c>
      <c r="J26" s="1">
        <v>20170005</v>
      </c>
      <c r="K26" s="2" t="s">
        <v>732</v>
      </c>
      <c r="L26" s="2" t="s">
        <v>76</v>
      </c>
      <c r="M26" s="3">
        <v>261333070094</v>
      </c>
      <c r="N26" s="4">
        <v>50000</v>
      </c>
      <c r="O26" s="5">
        <v>42776</v>
      </c>
      <c r="P26" s="292">
        <v>1</v>
      </c>
      <c r="Q26" s="292">
        <v>2017</v>
      </c>
    </row>
    <row r="27" spans="1:17" ht="15.75" hidden="1" customHeight="1" x14ac:dyDescent="0.2">
      <c r="A27" s="414" t="s">
        <v>776</v>
      </c>
      <c r="B27" s="226">
        <v>20170008</v>
      </c>
      <c r="C27" s="230" t="s">
        <v>3569</v>
      </c>
      <c r="D27" s="177">
        <v>42801</v>
      </c>
      <c r="E27" s="415">
        <v>184450.8</v>
      </c>
      <c r="F27" s="229">
        <f>VLOOKUP(B27,'Captacao ANO A ANO'!A:E,5,FALSE)</f>
        <v>184450.8</v>
      </c>
      <c r="G27" s="223">
        <f t="shared" si="0"/>
        <v>0</v>
      </c>
      <c r="H27" s="224" t="str">
        <f>VLOOKUP(B27,'Captacao ANO A ANO'!A:R,8,FALSE)</f>
        <v>2016.01.0072</v>
      </c>
      <c r="I27" s="221" t="b">
        <f t="shared" si="1"/>
        <v>1</v>
      </c>
      <c r="J27" s="1">
        <v>20170008</v>
      </c>
      <c r="K27" s="2" t="s">
        <v>774</v>
      </c>
      <c r="L27" s="2" t="s">
        <v>774</v>
      </c>
      <c r="M27" s="3">
        <v>626163440292</v>
      </c>
      <c r="N27" s="4">
        <v>184450.8</v>
      </c>
      <c r="O27" s="5">
        <v>42801</v>
      </c>
      <c r="P27" s="292">
        <v>1</v>
      </c>
      <c r="Q27" s="292">
        <v>2017</v>
      </c>
    </row>
    <row r="28" spans="1:17" ht="15.75" hidden="1" customHeight="1" x14ac:dyDescent="0.2">
      <c r="A28" s="225" t="s">
        <v>793</v>
      </c>
      <c r="B28" s="1">
        <v>20170009</v>
      </c>
      <c r="C28" s="225" t="s">
        <v>3391</v>
      </c>
      <c r="D28" s="23">
        <v>42818</v>
      </c>
      <c r="E28" s="351">
        <v>7000</v>
      </c>
      <c r="F28" s="223">
        <f>VLOOKUP(B28,'Captacao ANO A ANO'!A:E,5,FALSE)</f>
        <v>7000</v>
      </c>
      <c r="G28" s="223">
        <f t="shared" si="0"/>
        <v>0</v>
      </c>
      <c r="H28" s="224" t="str">
        <f>VLOOKUP(B28,'Captacao ANO A ANO'!A:R,8,FALSE)</f>
        <v>2015.01.0227</v>
      </c>
      <c r="I28" s="221" t="b">
        <f t="shared" si="1"/>
        <v>1</v>
      </c>
      <c r="J28" s="1">
        <v>20170009</v>
      </c>
      <c r="K28" s="2" t="s">
        <v>796</v>
      </c>
      <c r="L28" s="2" t="s">
        <v>791</v>
      </c>
      <c r="M28" s="3">
        <v>2874311220138</v>
      </c>
      <c r="N28" s="4">
        <v>7000</v>
      </c>
      <c r="O28" s="5">
        <v>42817</v>
      </c>
      <c r="P28" s="292">
        <v>1</v>
      </c>
      <c r="Q28" s="292">
        <v>2017</v>
      </c>
    </row>
    <row r="29" spans="1:17" ht="15.75" hidden="1" customHeight="1" x14ac:dyDescent="0.2">
      <c r="A29" s="225" t="s">
        <v>793</v>
      </c>
      <c r="B29" s="1">
        <v>20170010</v>
      </c>
      <c r="C29" s="225" t="s">
        <v>3395</v>
      </c>
      <c r="D29" s="23">
        <v>42818</v>
      </c>
      <c r="E29" s="351">
        <v>4000</v>
      </c>
      <c r="F29" s="223">
        <f>VLOOKUP(B29,'Captacao ANO A ANO'!A:E,5,FALSE)</f>
        <v>4000</v>
      </c>
      <c r="G29" s="223">
        <f t="shared" si="0"/>
        <v>0</v>
      </c>
      <c r="H29" s="224" t="str">
        <f>VLOOKUP(B29,'Captacao ANO A ANO'!A:R,8,FALSE)</f>
        <v>2015.01.0227</v>
      </c>
      <c r="I29" s="221" t="b">
        <f t="shared" si="1"/>
        <v>1</v>
      </c>
      <c r="J29" s="1">
        <v>20170010</v>
      </c>
      <c r="K29" s="2" t="s">
        <v>791</v>
      </c>
      <c r="L29" s="2" t="s">
        <v>791</v>
      </c>
      <c r="M29" s="3">
        <v>2874311220057</v>
      </c>
      <c r="N29" s="4">
        <v>4000</v>
      </c>
      <c r="O29" s="5">
        <v>42817</v>
      </c>
      <c r="P29" s="292">
        <v>1</v>
      </c>
      <c r="Q29" s="292">
        <v>2017</v>
      </c>
    </row>
    <row r="30" spans="1:17" ht="15.75" hidden="1" customHeight="1" x14ac:dyDescent="0.2">
      <c r="A30" s="225" t="s">
        <v>655</v>
      </c>
      <c r="B30" s="1">
        <v>20170011</v>
      </c>
      <c r="C30" s="225" t="s">
        <v>3427</v>
      </c>
      <c r="D30" s="23">
        <v>42775</v>
      </c>
      <c r="E30" s="351">
        <v>6600</v>
      </c>
      <c r="F30" s="223">
        <f>VLOOKUP(B30,'Captacao ANO A ANO'!A:E,5,FALSE)</f>
        <v>6600</v>
      </c>
      <c r="G30" s="223">
        <f t="shared" si="0"/>
        <v>0</v>
      </c>
      <c r="H30" s="224" t="str">
        <f>VLOOKUP(B30,'Captacao ANO A ANO'!A:R,8,FALSE)</f>
        <v>2016.01.0018</v>
      </c>
      <c r="I30" s="221" t="b">
        <f t="shared" si="1"/>
        <v>1</v>
      </c>
      <c r="J30" s="1">
        <v>20170011</v>
      </c>
      <c r="K30" s="2" t="s">
        <v>494</v>
      </c>
      <c r="L30" s="2" t="s">
        <v>494</v>
      </c>
      <c r="M30" s="3">
        <v>10747500002</v>
      </c>
      <c r="N30" s="4">
        <v>6600</v>
      </c>
      <c r="O30" s="5">
        <v>42775</v>
      </c>
      <c r="P30" s="292">
        <v>1</v>
      </c>
      <c r="Q30" s="292">
        <v>2017</v>
      </c>
    </row>
    <row r="31" spans="1:17" ht="15.75" hidden="1" customHeight="1" x14ac:dyDescent="0.2">
      <c r="A31" s="133" t="s">
        <v>728</v>
      </c>
      <c r="B31" s="226">
        <v>20170012</v>
      </c>
      <c r="C31" s="230" t="s">
        <v>3623</v>
      </c>
      <c r="D31" s="177">
        <v>42780</v>
      </c>
      <c r="E31" s="415">
        <v>225000</v>
      </c>
      <c r="F31" s="229">
        <f>VLOOKUP(B31,'Captacao ANO A ANO'!A:E,5,FALSE)</f>
        <v>225000</v>
      </c>
      <c r="G31" s="223">
        <f t="shared" si="0"/>
        <v>0</v>
      </c>
      <c r="H31" s="224" t="str">
        <f>VLOOKUP(B31,'Captacao ANO A ANO'!A:R,8,FALSE)</f>
        <v>2016.01.0091</v>
      </c>
      <c r="I31" s="221" t="b">
        <f t="shared" si="1"/>
        <v>1</v>
      </c>
      <c r="J31" s="1">
        <v>20170012</v>
      </c>
      <c r="K31" s="2" t="s">
        <v>297</v>
      </c>
      <c r="L31" s="2" t="s">
        <v>3800</v>
      </c>
      <c r="M31" s="3" t="s">
        <v>1752</v>
      </c>
      <c r="N31" s="4">
        <v>225000</v>
      </c>
      <c r="O31" s="5">
        <v>42781</v>
      </c>
      <c r="P31" s="292">
        <v>1</v>
      </c>
      <c r="Q31" s="292">
        <v>2017</v>
      </c>
    </row>
    <row r="32" spans="1:17" ht="15.75" hidden="1" customHeight="1" x14ac:dyDescent="0.2">
      <c r="A32" s="225" t="s">
        <v>728</v>
      </c>
      <c r="B32" s="1">
        <v>20170013</v>
      </c>
      <c r="C32" s="225" t="s">
        <v>3625</v>
      </c>
      <c r="D32" s="23">
        <v>42775</v>
      </c>
      <c r="E32" s="74">
        <v>38339.96</v>
      </c>
      <c r="F32" s="229">
        <f>VLOOKUP(B32,'Captacao ANO A ANO'!A:E,5,FALSE)</f>
        <v>38339.96</v>
      </c>
      <c r="G32" s="223">
        <f t="shared" si="0"/>
        <v>0</v>
      </c>
      <c r="H32" s="224" t="str">
        <f>VLOOKUP(B32,'Captacao ANO A ANO'!A:R,8,FALSE)</f>
        <v>2016.01.0091</v>
      </c>
      <c r="I32" s="221" t="b">
        <f t="shared" si="1"/>
        <v>1</v>
      </c>
      <c r="J32" s="1">
        <v>20170013</v>
      </c>
      <c r="K32" s="2" t="s">
        <v>550</v>
      </c>
      <c r="L32" s="2" t="s">
        <v>550</v>
      </c>
      <c r="M32" s="3">
        <v>6720196340021</v>
      </c>
      <c r="N32" s="4">
        <v>38339.96</v>
      </c>
      <c r="O32" s="5">
        <v>42775</v>
      </c>
      <c r="P32" s="292">
        <v>1</v>
      </c>
      <c r="Q32" s="292">
        <v>2017</v>
      </c>
    </row>
    <row r="33" spans="1:17" ht="15.75" hidden="1" customHeight="1" x14ac:dyDescent="0.2">
      <c r="A33" s="231" t="s">
        <v>830</v>
      </c>
      <c r="B33" s="1">
        <v>20170014</v>
      </c>
      <c r="C33" s="231" t="s">
        <v>3511</v>
      </c>
      <c r="D33" s="23">
        <v>42832</v>
      </c>
      <c r="E33" s="308">
        <v>415.7</v>
      </c>
      <c r="F33" s="223">
        <f>VLOOKUP(B33,'Captacao ANO A ANO'!A:E,5,FALSE)</f>
        <v>415.7</v>
      </c>
      <c r="G33" s="223">
        <f t="shared" si="0"/>
        <v>0</v>
      </c>
      <c r="H33" s="224" t="str">
        <f>VLOOKUP(B33,'Captacao ANO A ANO'!A:R,8,FALSE)</f>
        <v>2016.01.0041</v>
      </c>
      <c r="I33" s="221" t="b">
        <f t="shared" si="1"/>
        <v>1</v>
      </c>
      <c r="J33" s="1">
        <v>20170014</v>
      </c>
      <c r="K33" s="2" t="s">
        <v>828</v>
      </c>
      <c r="L33" s="2" t="s">
        <v>828</v>
      </c>
      <c r="M33" s="3" t="s">
        <v>3814</v>
      </c>
      <c r="N33" s="4">
        <v>415.7</v>
      </c>
      <c r="O33" s="5">
        <v>42832</v>
      </c>
      <c r="P33" s="292">
        <v>1</v>
      </c>
      <c r="Q33" s="292">
        <v>2017</v>
      </c>
    </row>
    <row r="34" spans="1:17" ht="15.75" hidden="1" customHeight="1" x14ac:dyDescent="0.2">
      <c r="A34" s="231" t="s">
        <v>830</v>
      </c>
      <c r="B34" s="1">
        <v>20170015</v>
      </c>
      <c r="C34" s="231" t="s">
        <v>3516</v>
      </c>
      <c r="D34" s="23">
        <v>42832</v>
      </c>
      <c r="E34" s="335">
        <v>6683.05</v>
      </c>
      <c r="F34" s="223">
        <f>VLOOKUP(B34,'Captacao ANO A ANO'!A:E,5,FALSE)</f>
        <v>6683.05</v>
      </c>
      <c r="G34" s="223">
        <f t="shared" si="0"/>
        <v>0</v>
      </c>
      <c r="H34" s="224" t="str">
        <f>VLOOKUP(B34,'Captacao ANO A ANO'!A:R,8,FALSE)</f>
        <v>2016.01.0041</v>
      </c>
      <c r="I34" s="221" t="b">
        <f t="shared" si="1"/>
        <v>1</v>
      </c>
      <c r="J34" s="1">
        <v>20170015</v>
      </c>
      <c r="K34" s="2" t="s">
        <v>828</v>
      </c>
      <c r="L34" s="2" t="s">
        <v>828</v>
      </c>
      <c r="M34" s="3" t="s">
        <v>3815</v>
      </c>
      <c r="N34" s="4">
        <v>6683.05</v>
      </c>
      <c r="O34" s="5">
        <v>42832</v>
      </c>
      <c r="P34" s="292">
        <v>1</v>
      </c>
      <c r="Q34" s="292">
        <v>2017</v>
      </c>
    </row>
    <row r="35" spans="1:17" ht="15.75" hidden="1" customHeight="1" x14ac:dyDescent="0.2">
      <c r="A35" s="225" t="s">
        <v>735</v>
      </c>
      <c r="B35" s="1">
        <v>20170016</v>
      </c>
      <c r="C35" s="225" t="s">
        <v>3694</v>
      </c>
      <c r="D35" s="23">
        <v>42779</v>
      </c>
      <c r="E35" s="351">
        <v>109627.39</v>
      </c>
      <c r="F35" s="223">
        <f>VLOOKUP(B35,'Captacao ANO A ANO'!A:E,5,FALSE)</f>
        <v>109627.39</v>
      </c>
      <c r="G35" s="223">
        <f t="shared" si="0"/>
        <v>0</v>
      </c>
      <c r="H35" s="224" t="str">
        <f>VLOOKUP(B35,'Captacao ANO A ANO'!A:R,8,FALSE)</f>
        <v>2016.01.0145</v>
      </c>
      <c r="I35" s="221" t="b">
        <f t="shared" si="1"/>
        <v>1</v>
      </c>
      <c r="J35" s="1">
        <v>20170016</v>
      </c>
      <c r="K35" s="2" t="s">
        <v>13</v>
      </c>
      <c r="L35" s="2" t="s">
        <v>13</v>
      </c>
      <c r="M35" s="3">
        <v>3620940071372</v>
      </c>
      <c r="N35" s="4">
        <v>109627.39</v>
      </c>
      <c r="O35" s="5">
        <v>42779</v>
      </c>
      <c r="P35" s="292">
        <v>1</v>
      </c>
      <c r="Q35" s="292">
        <v>2017</v>
      </c>
    </row>
    <row r="36" spans="1:17" ht="15.75" hidden="1" customHeight="1" x14ac:dyDescent="0.2">
      <c r="A36" s="225" t="s">
        <v>737</v>
      </c>
      <c r="B36" s="1">
        <v>20170017</v>
      </c>
      <c r="C36" s="225" t="s">
        <v>3696</v>
      </c>
      <c r="D36" s="23">
        <v>42779</v>
      </c>
      <c r="E36" s="351">
        <v>112334.25</v>
      </c>
      <c r="F36" s="223">
        <f>VLOOKUP(B36,'Captacao ANO A ANO'!A:E,5,FALSE)</f>
        <v>112234.25</v>
      </c>
      <c r="G36" s="223">
        <f t="shared" si="0"/>
        <v>-100</v>
      </c>
      <c r="H36" s="224" t="str">
        <f>VLOOKUP(B36,'Captacao ANO A ANO'!A:R,8,FALSE)</f>
        <v>2016.01.0146</v>
      </c>
      <c r="I36" s="221" t="b">
        <f t="shared" si="1"/>
        <v>1</v>
      </c>
      <c r="J36" s="1">
        <v>20170017</v>
      </c>
      <c r="K36" s="2" t="s">
        <v>13</v>
      </c>
      <c r="L36" s="2" t="s">
        <v>13</v>
      </c>
      <c r="M36" s="3">
        <v>3620940071372</v>
      </c>
      <c r="N36" s="4">
        <v>112234.25</v>
      </c>
      <c r="O36" s="5">
        <v>42779</v>
      </c>
      <c r="P36" s="292">
        <v>1</v>
      </c>
      <c r="Q36" s="292">
        <v>2017</v>
      </c>
    </row>
    <row r="37" spans="1:17" ht="15.75" hidden="1" customHeight="1" x14ac:dyDescent="0.2">
      <c r="A37" s="225" t="s">
        <v>746</v>
      </c>
      <c r="B37" s="1">
        <v>20170019</v>
      </c>
      <c r="C37" s="225" t="s">
        <v>3697</v>
      </c>
      <c r="D37" s="23">
        <v>42787</v>
      </c>
      <c r="E37" s="351">
        <v>77715.64</v>
      </c>
      <c r="F37" s="223">
        <f>VLOOKUP(B37,'Captacao ANO A ANO'!A:E,5,FALSE)</f>
        <v>77715.64</v>
      </c>
      <c r="G37" s="223">
        <f t="shared" si="0"/>
        <v>0</v>
      </c>
      <c r="H37" s="224" t="str">
        <f>VLOOKUP(B37,'Captacao ANO A ANO'!A:R,8,FALSE)</f>
        <v>2016.01.0052</v>
      </c>
      <c r="I37" s="221" t="b">
        <f t="shared" si="1"/>
        <v>1</v>
      </c>
      <c r="J37" s="1">
        <v>20170019</v>
      </c>
      <c r="K37" s="2" t="s">
        <v>744</v>
      </c>
      <c r="L37" s="2" t="s">
        <v>744</v>
      </c>
      <c r="M37" s="3">
        <v>1860098982934</v>
      </c>
      <c r="N37" s="4">
        <v>77715.64</v>
      </c>
      <c r="O37" s="5">
        <v>42787</v>
      </c>
      <c r="P37" s="292">
        <v>1</v>
      </c>
      <c r="Q37" s="292">
        <v>2017</v>
      </c>
    </row>
    <row r="38" spans="1:17" ht="15.75" hidden="1" customHeight="1" x14ac:dyDescent="0.2">
      <c r="A38" s="231" t="s">
        <v>830</v>
      </c>
      <c r="B38" s="1">
        <v>20170020</v>
      </c>
      <c r="C38" s="231" t="s">
        <v>3518</v>
      </c>
      <c r="D38" s="23">
        <v>42832</v>
      </c>
      <c r="E38" s="335">
        <v>5106.1899999999996</v>
      </c>
      <c r="F38" s="223">
        <f>VLOOKUP(B38,'Captacao ANO A ANO'!A:E,5,FALSE)</f>
        <v>5106.1899999999996</v>
      </c>
      <c r="G38" s="223">
        <f t="shared" si="0"/>
        <v>0</v>
      </c>
      <c r="H38" s="224" t="str">
        <f>VLOOKUP(B38,'Captacao ANO A ANO'!A:R,8,FALSE)</f>
        <v>2016.01.0041</v>
      </c>
      <c r="I38" s="221" t="b">
        <f t="shared" si="1"/>
        <v>1</v>
      </c>
      <c r="J38" s="1">
        <v>20170020</v>
      </c>
      <c r="K38" s="2" t="s">
        <v>828</v>
      </c>
      <c r="L38" s="2" t="s">
        <v>828</v>
      </c>
      <c r="M38" s="3" t="s">
        <v>3816</v>
      </c>
      <c r="N38" s="4">
        <v>5106.1899999999996</v>
      </c>
      <c r="O38" s="5">
        <v>42832</v>
      </c>
      <c r="P38" s="292">
        <v>1</v>
      </c>
      <c r="Q38" s="292">
        <v>2017</v>
      </c>
    </row>
    <row r="39" spans="1:17" ht="15.75" hidden="1" customHeight="1" x14ac:dyDescent="0.2">
      <c r="A39" s="225" t="s">
        <v>748</v>
      </c>
      <c r="B39" s="1">
        <v>20170021</v>
      </c>
      <c r="C39" s="225" t="s">
        <v>3304</v>
      </c>
      <c r="D39" s="23">
        <v>42790</v>
      </c>
      <c r="E39" s="351">
        <v>199385.1</v>
      </c>
      <c r="F39" s="223">
        <f>VLOOKUP(B39,'Captacao ANO A ANO'!A:E,5,FALSE)</f>
        <v>199385.1</v>
      </c>
      <c r="G39" s="223">
        <f t="shared" si="0"/>
        <v>0</v>
      </c>
      <c r="H39" s="224" t="str">
        <f>VLOOKUP(B39,'Captacao ANO A ANO'!A:R,8,FALSE)</f>
        <v>2015.01.0110</v>
      </c>
      <c r="I39" s="221" t="b">
        <f t="shared" si="1"/>
        <v>1</v>
      </c>
      <c r="J39" s="1">
        <v>20170021</v>
      </c>
      <c r="K39" s="2" t="s">
        <v>307</v>
      </c>
      <c r="L39" s="2" t="s">
        <v>308</v>
      </c>
      <c r="M39" s="3">
        <v>7020425590063</v>
      </c>
      <c r="N39" s="4">
        <v>199385.1</v>
      </c>
      <c r="O39" s="5">
        <v>42790</v>
      </c>
      <c r="P39" s="292">
        <v>1</v>
      </c>
      <c r="Q39" s="292">
        <v>2017</v>
      </c>
    </row>
    <row r="40" spans="1:17" ht="15.75" hidden="1" customHeight="1" x14ac:dyDescent="0.2">
      <c r="A40" s="133" t="s">
        <v>780</v>
      </c>
      <c r="B40" s="226">
        <v>20170022</v>
      </c>
      <c r="C40" s="230" t="s">
        <v>3575</v>
      </c>
      <c r="D40" s="177">
        <v>42808</v>
      </c>
      <c r="E40" s="364">
        <v>289532.18</v>
      </c>
      <c r="F40" s="229">
        <f>VLOOKUP(B40,'Captacao ANO A ANO'!A:E,5,FALSE)</f>
        <v>289532.18</v>
      </c>
      <c r="G40" s="223">
        <f t="shared" si="0"/>
        <v>0</v>
      </c>
      <c r="H40" s="224" t="str">
        <f>VLOOKUP(B40,'Captacao ANO A ANO'!A:R,8,FALSE)</f>
        <v>2016.01.0077</v>
      </c>
      <c r="I40" s="221" t="b">
        <f t="shared" si="1"/>
        <v>1</v>
      </c>
      <c r="J40" s="1">
        <v>20170022</v>
      </c>
      <c r="K40" s="2" t="s">
        <v>778</v>
      </c>
      <c r="L40" s="2" t="s">
        <v>778</v>
      </c>
      <c r="M40" s="3">
        <v>1668120300056</v>
      </c>
      <c r="N40" s="4">
        <v>289532.18</v>
      </c>
      <c r="O40" s="5">
        <v>42808</v>
      </c>
      <c r="P40" s="292">
        <v>1</v>
      </c>
      <c r="Q40" s="292">
        <v>2017</v>
      </c>
    </row>
    <row r="41" spans="1:17" ht="15.75" hidden="1" customHeight="1" x14ac:dyDescent="0.2">
      <c r="A41" s="231" t="s">
        <v>841</v>
      </c>
      <c r="B41" s="1">
        <v>20170023</v>
      </c>
      <c r="C41" s="231" t="s">
        <v>3490</v>
      </c>
      <c r="D41" s="23">
        <v>42839</v>
      </c>
      <c r="E41" s="335">
        <v>81162</v>
      </c>
      <c r="F41" s="223">
        <f>VLOOKUP(B41,'Captacao ANO A ANO'!A:E,5,FALSE)</f>
        <v>81162</v>
      </c>
      <c r="G41" s="223">
        <f t="shared" si="0"/>
        <v>0</v>
      </c>
      <c r="H41" s="224" t="str">
        <f>VLOOKUP(B41,'Captacao ANO A ANO'!A:R,8,FALSE)</f>
        <v>2016.01.0029</v>
      </c>
      <c r="I41" s="221" t="b">
        <f t="shared" si="1"/>
        <v>1</v>
      </c>
      <c r="J41" s="1">
        <v>20170023</v>
      </c>
      <c r="K41" s="2" t="s">
        <v>839</v>
      </c>
      <c r="L41" s="2" t="s">
        <v>839</v>
      </c>
      <c r="M41" s="3">
        <v>5360033830267</v>
      </c>
      <c r="N41" s="4">
        <v>81162</v>
      </c>
      <c r="O41" s="5">
        <v>42837</v>
      </c>
      <c r="P41" s="292">
        <v>1</v>
      </c>
      <c r="Q41" s="292">
        <v>2017</v>
      </c>
    </row>
    <row r="42" spans="1:17" ht="15.75" hidden="1" customHeight="1" x14ac:dyDescent="0.2">
      <c r="A42" s="225" t="s">
        <v>655</v>
      </c>
      <c r="B42" s="1">
        <v>20170024</v>
      </c>
      <c r="C42" s="225" t="s">
        <v>3431</v>
      </c>
      <c r="D42" s="23">
        <v>42435</v>
      </c>
      <c r="E42" s="351">
        <v>8400</v>
      </c>
      <c r="F42" s="223">
        <f>VLOOKUP(B42,'Captacao ANO A ANO'!A:E,5,FALSE)</f>
        <v>8400</v>
      </c>
      <c r="G42" s="223">
        <f t="shared" si="0"/>
        <v>0</v>
      </c>
      <c r="H42" s="224" t="str">
        <f>VLOOKUP(B42,'Captacao ANO A ANO'!A:R,8,FALSE)</f>
        <v>2016.01.0018</v>
      </c>
      <c r="I42" s="221" t="b">
        <f t="shared" si="1"/>
        <v>1</v>
      </c>
      <c r="J42" s="1">
        <v>20170024</v>
      </c>
      <c r="K42" s="2" t="s">
        <v>751</v>
      </c>
      <c r="L42" s="2" t="s">
        <v>751</v>
      </c>
      <c r="M42" s="3">
        <v>2231523810018</v>
      </c>
      <c r="N42" s="4">
        <v>8400</v>
      </c>
      <c r="O42" s="5">
        <v>42800</v>
      </c>
      <c r="P42" s="292">
        <v>1</v>
      </c>
      <c r="Q42" s="292">
        <v>2017</v>
      </c>
    </row>
    <row r="43" spans="1:17" ht="15.75" hidden="1" customHeight="1" x14ac:dyDescent="0.2">
      <c r="A43" s="225" t="s">
        <v>655</v>
      </c>
      <c r="B43" s="1">
        <v>20170025</v>
      </c>
      <c r="C43" s="225" t="s">
        <v>3433</v>
      </c>
      <c r="D43" s="23">
        <v>42435</v>
      </c>
      <c r="E43" s="351">
        <v>6000</v>
      </c>
      <c r="F43" s="223">
        <f>VLOOKUP(B43,'Captacao ANO A ANO'!A:E,5,FALSE)</f>
        <v>6000</v>
      </c>
      <c r="G43" s="223">
        <f t="shared" si="0"/>
        <v>0</v>
      </c>
      <c r="H43" s="224" t="str">
        <f>VLOOKUP(B43,'Captacao ANO A ANO'!A:R,8,FALSE)</f>
        <v>2016.01.0018</v>
      </c>
      <c r="I43" s="221" t="b">
        <f t="shared" si="1"/>
        <v>1</v>
      </c>
      <c r="J43" s="1">
        <v>20170025</v>
      </c>
      <c r="K43" s="2" t="s">
        <v>751</v>
      </c>
      <c r="L43" s="2" t="s">
        <v>751</v>
      </c>
      <c r="M43" s="3">
        <v>1861523810141</v>
      </c>
      <c r="N43" s="4">
        <v>6000</v>
      </c>
      <c r="O43" s="5">
        <v>42800</v>
      </c>
      <c r="P43" s="292">
        <v>1</v>
      </c>
      <c r="Q43" s="292">
        <v>2017</v>
      </c>
    </row>
    <row r="44" spans="1:17" ht="15.75" hidden="1" customHeight="1" x14ac:dyDescent="0.2">
      <c r="A44" s="225" t="s">
        <v>655</v>
      </c>
      <c r="B44" s="1">
        <v>20170026</v>
      </c>
      <c r="C44" s="225" t="s">
        <v>3435</v>
      </c>
      <c r="D44" s="23">
        <v>42435</v>
      </c>
      <c r="E44" s="351">
        <v>6000</v>
      </c>
      <c r="F44" s="223">
        <f>VLOOKUP(B44,'Captacao ANO A ANO'!A:E,5,FALSE)</f>
        <v>6000</v>
      </c>
      <c r="G44" s="223">
        <f t="shared" si="0"/>
        <v>0</v>
      </c>
      <c r="H44" s="224" t="str">
        <f>VLOOKUP(B44,'Captacao ANO A ANO'!A:R,8,FALSE)</f>
        <v>2016.01.0018</v>
      </c>
      <c r="I44" s="221" t="b">
        <f t="shared" si="1"/>
        <v>1</v>
      </c>
      <c r="J44" s="1">
        <v>20170026</v>
      </c>
      <c r="K44" s="2" t="s">
        <v>751</v>
      </c>
      <c r="L44" s="2" t="s">
        <v>751</v>
      </c>
      <c r="M44" s="3">
        <v>2231523810433</v>
      </c>
      <c r="N44" s="4">
        <v>6000</v>
      </c>
      <c r="O44" s="5">
        <v>42800</v>
      </c>
      <c r="P44" s="292">
        <v>1</v>
      </c>
      <c r="Q44" s="292">
        <v>2017</v>
      </c>
    </row>
    <row r="45" spans="1:17" ht="15.75" hidden="1" customHeight="1" x14ac:dyDescent="0.2">
      <c r="A45" s="225" t="s">
        <v>655</v>
      </c>
      <c r="B45" s="1">
        <v>20170027</v>
      </c>
      <c r="C45" s="225" t="s">
        <v>3437</v>
      </c>
      <c r="D45" s="23">
        <v>42435</v>
      </c>
      <c r="E45" s="351">
        <v>6000</v>
      </c>
      <c r="F45" s="223">
        <f>VLOOKUP(B45,'Captacao ANO A ANO'!A:E,5,FALSE)</f>
        <v>6000</v>
      </c>
      <c r="G45" s="223">
        <f t="shared" si="0"/>
        <v>0</v>
      </c>
      <c r="H45" s="224" t="str">
        <f>VLOOKUP(B45,'Captacao ANO A ANO'!A:R,8,FALSE)</f>
        <v>2016.01.0018</v>
      </c>
      <c r="I45" s="221" t="b">
        <f t="shared" si="1"/>
        <v>1</v>
      </c>
      <c r="J45" s="1">
        <v>20170027</v>
      </c>
      <c r="K45" s="2" t="s">
        <v>751</v>
      </c>
      <c r="L45" s="2" t="s">
        <v>751</v>
      </c>
      <c r="M45" s="3">
        <v>2231523810506</v>
      </c>
      <c r="N45" s="4">
        <v>6000</v>
      </c>
      <c r="O45" s="5">
        <v>42800</v>
      </c>
      <c r="P45" s="292">
        <v>1</v>
      </c>
      <c r="Q45" s="292">
        <v>2017</v>
      </c>
    </row>
    <row r="46" spans="1:17" ht="15.75" hidden="1" customHeight="1" x14ac:dyDescent="0.2">
      <c r="A46" s="225" t="s">
        <v>655</v>
      </c>
      <c r="B46" s="1">
        <v>20170028</v>
      </c>
      <c r="C46" s="225" t="s">
        <v>3439</v>
      </c>
      <c r="D46" s="23">
        <v>42435</v>
      </c>
      <c r="E46" s="351">
        <v>8400</v>
      </c>
      <c r="F46" s="223">
        <f>VLOOKUP(B46,'Captacao ANO A ANO'!A:E,5,FALSE)</f>
        <v>8400</v>
      </c>
      <c r="G46" s="223">
        <f t="shared" si="0"/>
        <v>0</v>
      </c>
      <c r="H46" s="224" t="str">
        <f>VLOOKUP(B46,'Captacao ANO A ANO'!A:R,8,FALSE)</f>
        <v>2016.01.0018</v>
      </c>
      <c r="I46" s="221" t="b">
        <f t="shared" si="1"/>
        <v>1</v>
      </c>
      <c r="J46" s="1">
        <v>20170028</v>
      </c>
      <c r="K46" s="2" t="s">
        <v>751</v>
      </c>
      <c r="L46" s="2" t="s">
        <v>751</v>
      </c>
      <c r="M46" s="3">
        <v>2231523810689</v>
      </c>
      <c r="N46" s="4">
        <v>8400</v>
      </c>
      <c r="O46" s="5">
        <v>42800</v>
      </c>
      <c r="P46" s="292">
        <v>1</v>
      </c>
      <c r="Q46" s="292">
        <v>2017</v>
      </c>
    </row>
    <row r="47" spans="1:17" ht="15.75" hidden="1" customHeight="1" x14ac:dyDescent="0.2">
      <c r="A47" s="225" t="s">
        <v>655</v>
      </c>
      <c r="B47" s="1">
        <v>20170029</v>
      </c>
      <c r="C47" s="225" t="s">
        <v>3441</v>
      </c>
      <c r="D47" s="23">
        <v>42435</v>
      </c>
      <c r="E47" s="351">
        <v>6000</v>
      </c>
      <c r="F47" s="223">
        <f>VLOOKUP(B47,'Captacao ANO A ANO'!A:E,5,FALSE)</f>
        <v>6000</v>
      </c>
      <c r="G47" s="223">
        <f t="shared" si="0"/>
        <v>0</v>
      </c>
      <c r="H47" s="224" t="str">
        <f>VLOOKUP(B47,'Captacao ANO A ANO'!A:R,8,FALSE)</f>
        <v>2016.01.0018</v>
      </c>
      <c r="I47" s="221" t="b">
        <f t="shared" si="1"/>
        <v>1</v>
      </c>
      <c r="J47" s="1">
        <v>20170029</v>
      </c>
      <c r="K47" s="2" t="s">
        <v>751</v>
      </c>
      <c r="L47" s="2" t="s">
        <v>751</v>
      </c>
      <c r="M47" s="3">
        <v>2231523810760</v>
      </c>
      <c r="N47" s="4">
        <v>6000</v>
      </c>
      <c r="O47" s="5">
        <v>42800</v>
      </c>
      <c r="P47" s="292">
        <v>1</v>
      </c>
      <c r="Q47" s="292">
        <v>2017</v>
      </c>
    </row>
    <row r="48" spans="1:17" ht="15.75" hidden="1" customHeight="1" x14ac:dyDescent="0.2">
      <c r="A48" s="225" t="s">
        <v>655</v>
      </c>
      <c r="B48" s="1">
        <v>20170030</v>
      </c>
      <c r="C48" s="225" t="s">
        <v>3443</v>
      </c>
      <c r="D48" s="23">
        <v>42435</v>
      </c>
      <c r="E48" s="351">
        <v>8400</v>
      </c>
      <c r="F48" s="223">
        <f>VLOOKUP(B48,'Captacao ANO A ANO'!A:E,5,FALSE)</f>
        <v>8400</v>
      </c>
      <c r="G48" s="223">
        <f t="shared" si="0"/>
        <v>0</v>
      </c>
      <c r="H48" s="224" t="str">
        <f>VLOOKUP(B48,'Captacao ANO A ANO'!A:R,8,FALSE)</f>
        <v>2016.01.0018</v>
      </c>
      <c r="I48" s="221" t="b">
        <f t="shared" si="1"/>
        <v>1</v>
      </c>
      <c r="J48" s="1">
        <v>20170030</v>
      </c>
      <c r="K48" s="2" t="s">
        <v>751</v>
      </c>
      <c r="L48" s="2" t="s">
        <v>751</v>
      </c>
      <c r="M48" s="3">
        <v>2231523810840</v>
      </c>
      <c r="N48" s="4">
        <v>8400</v>
      </c>
      <c r="O48" s="5">
        <v>42800</v>
      </c>
      <c r="P48" s="292">
        <v>1</v>
      </c>
      <c r="Q48" s="292">
        <v>2017</v>
      </c>
    </row>
    <row r="49" spans="1:17" ht="15.75" hidden="1" customHeight="1" x14ac:dyDescent="0.2">
      <c r="A49" s="133" t="s">
        <v>753</v>
      </c>
      <c r="B49" s="226">
        <v>20170031</v>
      </c>
      <c r="C49" s="230" t="s">
        <v>3590</v>
      </c>
      <c r="D49" s="177">
        <v>42800</v>
      </c>
      <c r="E49" s="415">
        <v>9600</v>
      </c>
      <c r="F49" s="229">
        <f>VLOOKUP(B49,'Captacao ANO A ANO'!A:E,5,FALSE)</f>
        <v>9600</v>
      </c>
      <c r="G49" s="223">
        <f t="shared" si="0"/>
        <v>0</v>
      </c>
      <c r="H49" s="224" t="str">
        <f>VLOOKUP(B49,'Captacao ANO A ANO'!A:R,8,FALSE)</f>
        <v>2016.01.0088</v>
      </c>
      <c r="I49" s="221" t="b">
        <f t="shared" si="1"/>
        <v>1</v>
      </c>
      <c r="J49" s="1">
        <v>20170031</v>
      </c>
      <c r="K49" s="2" t="s">
        <v>751</v>
      </c>
      <c r="L49" s="2" t="s">
        <v>751</v>
      </c>
      <c r="M49" s="3">
        <v>2231523810921</v>
      </c>
      <c r="N49" s="4">
        <v>9600</v>
      </c>
      <c r="O49" s="5">
        <v>42800</v>
      </c>
      <c r="P49" s="292">
        <v>1</v>
      </c>
      <c r="Q49" s="292">
        <v>2017</v>
      </c>
    </row>
    <row r="50" spans="1:17" ht="15.75" hidden="1" customHeight="1" x14ac:dyDescent="0.2">
      <c r="A50" s="133" t="s">
        <v>753</v>
      </c>
      <c r="B50" s="226">
        <v>20170032</v>
      </c>
      <c r="C50" s="230" t="s">
        <v>3592</v>
      </c>
      <c r="D50" s="177">
        <v>42800</v>
      </c>
      <c r="E50" s="415">
        <v>8400</v>
      </c>
      <c r="F50" s="229">
        <f>VLOOKUP(B50,'Captacao ANO A ANO'!A:E,5,FALSE)</f>
        <v>8400</v>
      </c>
      <c r="G50" s="223">
        <f t="shared" si="0"/>
        <v>0</v>
      </c>
      <c r="H50" s="224" t="str">
        <f>VLOOKUP(B50,'Captacao ANO A ANO'!A:R,8,FALSE)</f>
        <v>2016.01.0088</v>
      </c>
      <c r="I50" s="221" t="b">
        <f t="shared" si="1"/>
        <v>1</v>
      </c>
      <c r="J50" s="1">
        <v>20170032</v>
      </c>
      <c r="K50" s="2" t="s">
        <v>751</v>
      </c>
      <c r="L50" s="2" t="s">
        <v>751</v>
      </c>
      <c r="M50" s="3">
        <v>2231523811189</v>
      </c>
      <c r="N50" s="4">
        <v>8400</v>
      </c>
      <c r="O50" s="5">
        <v>42800</v>
      </c>
      <c r="P50" s="292">
        <v>1</v>
      </c>
      <c r="Q50" s="292">
        <v>2017</v>
      </c>
    </row>
    <row r="51" spans="1:17" ht="15.75" hidden="1" customHeight="1" x14ac:dyDescent="0.2">
      <c r="A51" s="133" t="s">
        <v>753</v>
      </c>
      <c r="B51" s="226">
        <v>20170033</v>
      </c>
      <c r="C51" s="230" t="s">
        <v>3594</v>
      </c>
      <c r="D51" s="177">
        <v>42800</v>
      </c>
      <c r="E51" s="415">
        <v>8400</v>
      </c>
      <c r="F51" s="229">
        <f>VLOOKUP(B51,'Captacao ANO A ANO'!A:E,5,FALSE)</f>
        <v>8400</v>
      </c>
      <c r="G51" s="223">
        <f t="shared" si="0"/>
        <v>0</v>
      </c>
      <c r="H51" s="224" t="str">
        <f>VLOOKUP(B51,'Captacao ANO A ANO'!A:R,8,FALSE)</f>
        <v>2016.01.0088</v>
      </c>
      <c r="I51" s="221" t="b">
        <f t="shared" si="1"/>
        <v>1</v>
      </c>
      <c r="J51" s="1">
        <v>20170033</v>
      </c>
      <c r="K51" s="2" t="s">
        <v>751</v>
      </c>
      <c r="L51" s="2" t="s">
        <v>751</v>
      </c>
      <c r="M51" s="3">
        <v>2231523811260</v>
      </c>
      <c r="N51" s="4">
        <v>8400</v>
      </c>
      <c r="O51" s="5">
        <v>42800</v>
      </c>
      <c r="P51" s="292">
        <v>1</v>
      </c>
      <c r="Q51" s="292">
        <v>2017</v>
      </c>
    </row>
    <row r="52" spans="1:17" ht="15.75" hidden="1" customHeight="1" x14ac:dyDescent="0.2">
      <c r="A52" s="133" t="s">
        <v>753</v>
      </c>
      <c r="B52" s="226">
        <v>20170034</v>
      </c>
      <c r="C52" s="230" t="s">
        <v>3596</v>
      </c>
      <c r="D52" s="177">
        <v>42800</v>
      </c>
      <c r="E52" s="415">
        <v>6000</v>
      </c>
      <c r="F52" s="229">
        <f>VLOOKUP(B52,'Captacao ANO A ANO'!A:E,5,FALSE)</f>
        <v>6000</v>
      </c>
      <c r="G52" s="223">
        <f t="shared" si="0"/>
        <v>0</v>
      </c>
      <c r="H52" s="224" t="str">
        <f>VLOOKUP(B52,'Captacao ANO A ANO'!A:R,8,FALSE)</f>
        <v>2016.01.0088</v>
      </c>
      <c r="I52" s="221" t="b">
        <f t="shared" si="1"/>
        <v>1</v>
      </c>
      <c r="J52" s="1">
        <v>20170034</v>
      </c>
      <c r="K52" s="2" t="s">
        <v>751</v>
      </c>
      <c r="L52" s="2" t="s">
        <v>751</v>
      </c>
      <c r="M52" s="3">
        <v>2231523811340</v>
      </c>
      <c r="N52" s="4">
        <v>6000</v>
      </c>
      <c r="O52" s="5">
        <v>42800</v>
      </c>
      <c r="P52" s="292">
        <v>1</v>
      </c>
      <c r="Q52" s="292">
        <v>2017</v>
      </c>
    </row>
    <row r="53" spans="1:17" ht="15.75" hidden="1" customHeight="1" x14ac:dyDescent="0.2">
      <c r="A53" s="133" t="s">
        <v>753</v>
      </c>
      <c r="B53" s="226">
        <v>20170035</v>
      </c>
      <c r="C53" s="230" t="s">
        <v>3598</v>
      </c>
      <c r="D53" s="177">
        <v>42800</v>
      </c>
      <c r="E53" s="159">
        <v>8400</v>
      </c>
      <c r="F53" s="229">
        <f>VLOOKUP(B53,'Captacao ANO A ANO'!A:E,5,FALSE)</f>
        <v>8400</v>
      </c>
      <c r="G53" s="223">
        <f t="shared" si="0"/>
        <v>0</v>
      </c>
      <c r="H53" s="224" t="str">
        <f>VLOOKUP(B53,'Captacao ANO A ANO'!A:R,8,FALSE)</f>
        <v>2016.01.0088</v>
      </c>
      <c r="I53" s="221" t="b">
        <f t="shared" si="1"/>
        <v>1</v>
      </c>
      <c r="J53" s="1">
        <v>20170035</v>
      </c>
      <c r="K53" s="2" t="s">
        <v>751</v>
      </c>
      <c r="L53" s="2" t="s">
        <v>751</v>
      </c>
      <c r="M53" s="3">
        <v>2231523811421</v>
      </c>
      <c r="N53" s="4">
        <v>8400</v>
      </c>
      <c r="O53" s="5">
        <v>42800</v>
      </c>
      <c r="P53" s="292">
        <v>1</v>
      </c>
      <c r="Q53" s="292">
        <v>2017</v>
      </c>
    </row>
    <row r="54" spans="1:17" ht="15.75" hidden="1" customHeight="1" x14ac:dyDescent="0.2">
      <c r="A54" s="133" t="s">
        <v>753</v>
      </c>
      <c r="B54" s="226">
        <v>20170036</v>
      </c>
      <c r="C54" s="230" t="s">
        <v>3600</v>
      </c>
      <c r="D54" s="177">
        <v>42800</v>
      </c>
      <c r="E54" s="159">
        <v>8400</v>
      </c>
      <c r="F54" s="229">
        <f>VLOOKUP(B54,'Captacao ANO A ANO'!A:E,5,FALSE)</f>
        <v>8400</v>
      </c>
      <c r="G54" s="223">
        <f t="shared" si="0"/>
        <v>0</v>
      </c>
      <c r="H54" s="224" t="str">
        <f>VLOOKUP(B54,'Captacao ANO A ANO'!A:R,8,FALSE)</f>
        <v>2016.01.0088</v>
      </c>
      <c r="I54" s="221" t="b">
        <f t="shared" si="1"/>
        <v>1</v>
      </c>
      <c r="J54" s="1">
        <v>20170036</v>
      </c>
      <c r="K54" s="2" t="s">
        <v>751</v>
      </c>
      <c r="L54" s="2" t="s">
        <v>751</v>
      </c>
      <c r="M54" s="3">
        <v>2231523811596</v>
      </c>
      <c r="N54" s="4">
        <v>8400</v>
      </c>
      <c r="O54" s="5">
        <v>42800</v>
      </c>
      <c r="P54" s="292">
        <v>1</v>
      </c>
      <c r="Q54" s="292">
        <v>2017</v>
      </c>
    </row>
    <row r="55" spans="1:17" ht="15.75" hidden="1" customHeight="1" x14ac:dyDescent="0.2">
      <c r="A55" s="133" t="s">
        <v>753</v>
      </c>
      <c r="B55" s="226">
        <v>20170037</v>
      </c>
      <c r="C55" s="230" t="s">
        <v>3602</v>
      </c>
      <c r="D55" s="177">
        <v>42800</v>
      </c>
      <c r="E55" s="159">
        <v>8400</v>
      </c>
      <c r="F55" s="229">
        <f>VLOOKUP(B55,'Captacao ANO A ANO'!A:E,5,FALSE)</f>
        <v>8400</v>
      </c>
      <c r="G55" s="223">
        <f t="shared" si="0"/>
        <v>0</v>
      </c>
      <c r="H55" s="224" t="str">
        <f>VLOOKUP(B55,'Captacao ANO A ANO'!A:R,8,FALSE)</f>
        <v>2016.01.0088</v>
      </c>
      <c r="I55" s="221" t="b">
        <f t="shared" si="1"/>
        <v>1</v>
      </c>
      <c r="J55" s="1">
        <v>20170037</v>
      </c>
      <c r="K55" s="2" t="s">
        <v>751</v>
      </c>
      <c r="L55" s="2" t="s">
        <v>751</v>
      </c>
      <c r="M55" s="3">
        <v>2231523811677</v>
      </c>
      <c r="N55" s="4">
        <v>8400</v>
      </c>
      <c r="O55" s="5">
        <v>42800</v>
      </c>
      <c r="P55" s="292">
        <v>1</v>
      </c>
      <c r="Q55" s="292">
        <v>2017</v>
      </c>
    </row>
    <row r="56" spans="1:17" ht="15.75" hidden="1" customHeight="1" x14ac:dyDescent="0.2">
      <c r="A56" s="133" t="s">
        <v>753</v>
      </c>
      <c r="B56" s="226">
        <v>20170038</v>
      </c>
      <c r="C56" s="230" t="s">
        <v>3604</v>
      </c>
      <c r="D56" s="177">
        <v>42800</v>
      </c>
      <c r="E56" s="159">
        <v>8400</v>
      </c>
      <c r="F56" s="229">
        <f>VLOOKUP(B56,'Captacao ANO A ANO'!A:E,5,FALSE)</f>
        <v>8400</v>
      </c>
      <c r="G56" s="223">
        <f t="shared" si="0"/>
        <v>0</v>
      </c>
      <c r="H56" s="224" t="str">
        <f>VLOOKUP(B56,'Captacao ANO A ANO'!A:R,8,FALSE)</f>
        <v>2016.01.0088</v>
      </c>
      <c r="I56" s="221" t="b">
        <f t="shared" si="1"/>
        <v>1</v>
      </c>
      <c r="J56" s="1">
        <v>20170038</v>
      </c>
      <c r="K56" s="2" t="s">
        <v>751</v>
      </c>
      <c r="L56" s="2" t="s">
        <v>751</v>
      </c>
      <c r="M56" s="3">
        <v>2231523811758</v>
      </c>
      <c r="N56" s="4">
        <v>8400</v>
      </c>
      <c r="O56" s="5">
        <v>42800</v>
      </c>
      <c r="P56" s="292">
        <v>1</v>
      </c>
      <c r="Q56" s="292">
        <v>2017</v>
      </c>
    </row>
    <row r="57" spans="1:17" ht="15.75" hidden="1" customHeight="1" x14ac:dyDescent="0.2">
      <c r="A57" s="133" t="s">
        <v>753</v>
      </c>
      <c r="B57" s="226">
        <v>20170039</v>
      </c>
      <c r="C57" s="230" t="s">
        <v>3606</v>
      </c>
      <c r="D57" s="177">
        <v>42800</v>
      </c>
      <c r="E57" s="159">
        <v>4800</v>
      </c>
      <c r="F57" s="229">
        <f>VLOOKUP(B57,'Captacao ANO A ANO'!A:E,5,FALSE)</f>
        <v>4800</v>
      </c>
      <c r="G57" s="223">
        <f t="shared" si="0"/>
        <v>0</v>
      </c>
      <c r="H57" s="224" t="str">
        <f>VLOOKUP(B57,'Captacao ANO A ANO'!A:R,8,FALSE)</f>
        <v>2016.01.0088</v>
      </c>
      <c r="I57" s="221" t="b">
        <f t="shared" si="1"/>
        <v>1</v>
      </c>
      <c r="J57" s="1">
        <v>20170039</v>
      </c>
      <c r="K57" s="2" t="s">
        <v>751</v>
      </c>
      <c r="L57" s="2" t="s">
        <v>751</v>
      </c>
      <c r="M57" s="3">
        <v>2231523811910</v>
      </c>
      <c r="N57" s="4">
        <v>4800</v>
      </c>
      <c r="O57" s="5">
        <v>42800</v>
      </c>
      <c r="P57" s="292">
        <v>1</v>
      </c>
      <c r="Q57" s="292">
        <v>2017</v>
      </c>
    </row>
    <row r="58" spans="1:17" ht="15.75" hidden="1" customHeight="1" x14ac:dyDescent="0.2">
      <c r="A58" s="133" t="s">
        <v>753</v>
      </c>
      <c r="B58" s="226">
        <v>20170040</v>
      </c>
      <c r="C58" s="230" t="s">
        <v>3608</v>
      </c>
      <c r="D58" s="177">
        <v>42800</v>
      </c>
      <c r="E58" s="159">
        <v>7200</v>
      </c>
      <c r="F58" s="229">
        <f>VLOOKUP(B58,'Captacao ANO A ANO'!A:E,5,FALSE)</f>
        <v>7200</v>
      </c>
      <c r="G58" s="223">
        <f t="shared" si="0"/>
        <v>0</v>
      </c>
      <c r="H58" s="224" t="str">
        <f>VLOOKUP(B58,'Captacao ANO A ANO'!A:R,8,FALSE)</f>
        <v>2016.01.0088</v>
      </c>
      <c r="I58" s="221" t="b">
        <f t="shared" si="1"/>
        <v>1</v>
      </c>
      <c r="J58" s="1">
        <v>20170040</v>
      </c>
      <c r="K58" s="2" t="s">
        <v>751</v>
      </c>
      <c r="L58" s="2" t="s">
        <v>751</v>
      </c>
      <c r="M58" s="3">
        <v>2231523812096</v>
      </c>
      <c r="N58" s="4">
        <v>7200</v>
      </c>
      <c r="O58" s="5">
        <v>42800</v>
      </c>
      <c r="P58" s="292">
        <v>1</v>
      </c>
      <c r="Q58" s="292">
        <v>2017</v>
      </c>
    </row>
    <row r="59" spans="1:17" ht="15.75" hidden="1" customHeight="1" x14ac:dyDescent="0.2">
      <c r="A59" s="133" t="s">
        <v>753</v>
      </c>
      <c r="B59" s="226">
        <v>20170041</v>
      </c>
      <c r="C59" s="230" t="s">
        <v>3610</v>
      </c>
      <c r="D59" s="177">
        <v>42800</v>
      </c>
      <c r="E59" s="159">
        <v>8400</v>
      </c>
      <c r="F59" s="229">
        <f>VLOOKUP(B59,'Captacao ANO A ANO'!A:E,5,FALSE)</f>
        <v>8400</v>
      </c>
      <c r="G59" s="223">
        <f t="shared" si="0"/>
        <v>0</v>
      </c>
      <c r="H59" s="224" t="str">
        <f>VLOOKUP(B59,'Captacao ANO A ANO'!A:R,8,FALSE)</f>
        <v>2016.01.0088</v>
      </c>
      <c r="I59" s="221" t="b">
        <f t="shared" si="1"/>
        <v>1</v>
      </c>
      <c r="J59" s="1">
        <v>20170041</v>
      </c>
      <c r="K59" s="2" t="s">
        <v>751</v>
      </c>
      <c r="L59" s="2" t="s">
        <v>751</v>
      </c>
      <c r="M59" s="3">
        <v>2231523812177</v>
      </c>
      <c r="N59" s="4">
        <v>8400</v>
      </c>
      <c r="O59" s="5">
        <v>42800</v>
      </c>
      <c r="P59" s="292">
        <v>1</v>
      </c>
      <c r="Q59" s="292">
        <v>2017</v>
      </c>
    </row>
    <row r="60" spans="1:17" ht="15.75" hidden="1" customHeight="1" x14ac:dyDescent="0.2">
      <c r="A60" s="133" t="s">
        <v>753</v>
      </c>
      <c r="B60" s="226">
        <v>20170042</v>
      </c>
      <c r="C60" s="230" t="s">
        <v>3612</v>
      </c>
      <c r="D60" s="177">
        <v>42800</v>
      </c>
      <c r="E60" s="159">
        <v>8400</v>
      </c>
      <c r="F60" s="229">
        <f>VLOOKUP(B60,'Captacao ANO A ANO'!A:E,5,FALSE)</f>
        <v>8400</v>
      </c>
      <c r="G60" s="223">
        <f t="shared" si="0"/>
        <v>0</v>
      </c>
      <c r="H60" s="224" t="str">
        <f>VLOOKUP(B60,'Captacao ANO A ANO'!A:R,8,FALSE)</f>
        <v>2016.01.0088</v>
      </c>
      <c r="I60" s="221" t="b">
        <f t="shared" si="1"/>
        <v>1</v>
      </c>
      <c r="J60" s="1">
        <v>20170042</v>
      </c>
      <c r="K60" s="2" t="s">
        <v>751</v>
      </c>
      <c r="L60" s="2" t="s">
        <v>751</v>
      </c>
      <c r="M60" s="3">
        <v>2231523812258</v>
      </c>
      <c r="N60" s="4">
        <v>8400</v>
      </c>
      <c r="O60" s="5">
        <v>42800</v>
      </c>
      <c r="P60" s="292">
        <v>1</v>
      </c>
      <c r="Q60" s="292">
        <v>2017</v>
      </c>
    </row>
    <row r="61" spans="1:17" ht="15.75" hidden="1" customHeight="1" x14ac:dyDescent="0.2">
      <c r="A61" s="133" t="s">
        <v>753</v>
      </c>
      <c r="B61" s="226">
        <v>20170043</v>
      </c>
      <c r="C61" s="230" t="s">
        <v>3614</v>
      </c>
      <c r="D61" s="177">
        <v>42800</v>
      </c>
      <c r="E61" s="159">
        <v>6000</v>
      </c>
      <c r="F61" s="229">
        <f>VLOOKUP(B61,'Captacao ANO A ANO'!A:E,5,FALSE)</f>
        <v>6000</v>
      </c>
      <c r="G61" s="223">
        <f t="shared" si="0"/>
        <v>0</v>
      </c>
      <c r="H61" s="224" t="str">
        <f>VLOOKUP(B61,'Captacao ANO A ANO'!A:R,8,FALSE)</f>
        <v>2016.01.0088</v>
      </c>
      <c r="I61" s="221" t="b">
        <f t="shared" si="1"/>
        <v>1</v>
      </c>
      <c r="J61" s="1">
        <v>20170043</v>
      </c>
      <c r="K61" s="2" t="s">
        <v>751</v>
      </c>
      <c r="L61" s="2" t="s">
        <v>751</v>
      </c>
      <c r="M61" s="3">
        <v>2231523812339</v>
      </c>
      <c r="N61" s="4">
        <v>6000</v>
      </c>
      <c r="O61" s="5">
        <v>42800</v>
      </c>
      <c r="P61" s="292">
        <v>1</v>
      </c>
      <c r="Q61" s="292">
        <v>2017</v>
      </c>
    </row>
    <row r="62" spans="1:17" ht="15.75" hidden="1" customHeight="1" x14ac:dyDescent="0.2">
      <c r="A62" s="225" t="s">
        <v>788</v>
      </c>
      <c r="B62" s="1">
        <v>20170045</v>
      </c>
      <c r="C62" s="225" t="s">
        <v>3397</v>
      </c>
      <c r="D62" s="23">
        <v>42816</v>
      </c>
      <c r="E62" s="74">
        <v>145200</v>
      </c>
      <c r="F62" s="223">
        <f>VLOOKUP(B62,'Captacao ANO A ANO'!A:E,5,FALSE)</f>
        <v>145200</v>
      </c>
      <c r="G62" s="223">
        <f t="shared" si="0"/>
        <v>0</v>
      </c>
      <c r="H62" s="224" t="str">
        <f>VLOOKUP(B62,'Captacao ANO A ANO'!A:R,8,FALSE)</f>
        <v>2015.01.0256</v>
      </c>
      <c r="I62" s="221" t="b">
        <f t="shared" si="1"/>
        <v>1</v>
      </c>
      <c r="J62" s="1">
        <v>20170045</v>
      </c>
      <c r="K62" s="2" t="s">
        <v>313</v>
      </c>
      <c r="L62" s="2" t="s">
        <v>308</v>
      </c>
      <c r="M62" s="3">
        <v>7029809450010</v>
      </c>
      <c r="N62" s="4">
        <v>145200</v>
      </c>
      <c r="O62" s="5">
        <v>42816</v>
      </c>
      <c r="P62" s="292">
        <v>1</v>
      </c>
      <c r="Q62" s="292">
        <v>2017</v>
      </c>
    </row>
    <row r="63" spans="1:17" ht="15.75" hidden="1" customHeight="1" x14ac:dyDescent="0.2">
      <c r="A63" s="225" t="s">
        <v>788</v>
      </c>
      <c r="B63" s="1">
        <v>20170046</v>
      </c>
      <c r="C63" s="225" t="s">
        <v>3400</v>
      </c>
      <c r="D63" s="23">
        <v>42816</v>
      </c>
      <c r="E63" s="74">
        <v>52396.42</v>
      </c>
      <c r="F63" s="223">
        <f>VLOOKUP(B63,'Captacao ANO A ANO'!A:E,5,FALSE)</f>
        <v>52396.42</v>
      </c>
      <c r="G63" s="223">
        <f t="shared" si="0"/>
        <v>0</v>
      </c>
      <c r="H63" s="224" t="str">
        <f>VLOOKUP(B63,'Captacao ANO A ANO'!A:R,8,FALSE)</f>
        <v>2015.01.0256</v>
      </c>
      <c r="I63" s="221" t="b">
        <f t="shared" si="1"/>
        <v>1</v>
      </c>
      <c r="J63" s="1">
        <v>20170046</v>
      </c>
      <c r="K63" s="2" t="s">
        <v>307</v>
      </c>
      <c r="L63" s="2" t="s">
        <v>308</v>
      </c>
      <c r="M63" s="3">
        <v>7020425590063</v>
      </c>
      <c r="N63" s="4">
        <v>52396.42</v>
      </c>
      <c r="O63" s="5">
        <v>42816</v>
      </c>
      <c r="P63" s="292">
        <v>1</v>
      </c>
      <c r="Q63" s="292">
        <v>2017</v>
      </c>
    </row>
    <row r="64" spans="1:17" ht="15.75" hidden="1" customHeight="1" x14ac:dyDescent="0.2">
      <c r="A64" s="133" t="s">
        <v>783</v>
      </c>
      <c r="B64" s="226">
        <v>20170047</v>
      </c>
      <c r="C64" s="230" t="s">
        <v>3539</v>
      </c>
      <c r="D64" s="177">
        <v>42815</v>
      </c>
      <c r="E64" s="159">
        <v>50555.56</v>
      </c>
      <c r="F64" s="229">
        <f>VLOOKUP(B64,'Captacao ANO A ANO'!A:E,5,FALSE)</f>
        <v>50555.56</v>
      </c>
      <c r="G64" s="223">
        <f t="shared" si="0"/>
        <v>0</v>
      </c>
      <c r="H64" s="224" t="str">
        <f>VLOOKUP(B64,'Captacao ANO A ANO'!A:R,8,FALSE)</f>
        <v>2016.01.0062</v>
      </c>
      <c r="I64" s="221" t="b">
        <f t="shared" si="1"/>
        <v>1</v>
      </c>
      <c r="J64" s="1">
        <v>20170047</v>
      </c>
      <c r="K64" s="2" t="s">
        <v>389</v>
      </c>
      <c r="L64" s="2" t="s">
        <v>308</v>
      </c>
      <c r="M64" s="3">
        <v>10301400075</v>
      </c>
      <c r="N64" s="4">
        <v>50555.56</v>
      </c>
      <c r="O64" s="5">
        <v>42815</v>
      </c>
      <c r="P64" s="292">
        <v>1</v>
      </c>
      <c r="Q64" s="292">
        <v>2017</v>
      </c>
    </row>
    <row r="65" spans="1:17" ht="15.75" hidden="1" customHeight="1" x14ac:dyDescent="0.2">
      <c r="A65" s="133" t="s">
        <v>783</v>
      </c>
      <c r="B65" s="226">
        <v>20170048</v>
      </c>
      <c r="C65" s="230" t="s">
        <v>3542</v>
      </c>
      <c r="D65" s="177">
        <v>42815</v>
      </c>
      <c r="E65" s="159">
        <v>136348.07</v>
      </c>
      <c r="F65" s="229">
        <f>VLOOKUP(B65,'Captacao ANO A ANO'!A:E,5,FALSE)</f>
        <v>136348.07</v>
      </c>
      <c r="G65" s="223">
        <f t="shared" si="0"/>
        <v>0</v>
      </c>
      <c r="H65" s="224" t="str">
        <f>VLOOKUP(B65,'Captacao ANO A ANO'!A:R,8,FALSE)</f>
        <v>2016.01.0062</v>
      </c>
      <c r="I65" s="221" t="b">
        <f t="shared" si="1"/>
        <v>1</v>
      </c>
      <c r="J65" s="1">
        <v>20170048</v>
      </c>
      <c r="K65" s="2" t="s">
        <v>307</v>
      </c>
      <c r="L65" s="2" t="s">
        <v>308</v>
      </c>
      <c r="M65" s="3">
        <v>7020425590063</v>
      </c>
      <c r="N65" s="4">
        <v>136348.07</v>
      </c>
      <c r="O65" s="5">
        <v>42815</v>
      </c>
      <c r="P65" s="292">
        <v>1</v>
      </c>
      <c r="Q65" s="292">
        <v>2017</v>
      </c>
    </row>
    <row r="66" spans="1:17" ht="15.75" hidden="1" customHeight="1" x14ac:dyDescent="0.2">
      <c r="A66" s="225" t="s">
        <v>786</v>
      </c>
      <c r="B66" s="1">
        <v>20170049</v>
      </c>
      <c r="C66" s="225" t="s">
        <v>3536</v>
      </c>
      <c r="D66" s="23">
        <v>42815</v>
      </c>
      <c r="E66" s="74">
        <v>299567.75</v>
      </c>
      <c r="F66" s="223">
        <f>VLOOKUP(B66,'Captacao ANO A ANO'!A:E,5,FALSE)</f>
        <v>299567.75</v>
      </c>
      <c r="G66" s="223">
        <f t="shared" si="0"/>
        <v>0</v>
      </c>
      <c r="H66" s="224" t="str">
        <f>VLOOKUP(B66,'Captacao ANO A ANO'!A:R,8,FALSE)</f>
        <v>2016.01.0058</v>
      </c>
      <c r="I66" s="221" t="b">
        <f t="shared" si="1"/>
        <v>1</v>
      </c>
      <c r="J66" s="1">
        <v>20170049</v>
      </c>
      <c r="K66" s="2" t="s">
        <v>313</v>
      </c>
      <c r="L66" s="2" t="s">
        <v>308</v>
      </c>
      <c r="M66" s="3">
        <v>7029809450010</v>
      </c>
      <c r="N66" s="4">
        <v>299567.75</v>
      </c>
      <c r="O66" s="5">
        <v>42815</v>
      </c>
      <c r="P66" s="292">
        <v>1</v>
      </c>
      <c r="Q66" s="292">
        <v>2017</v>
      </c>
    </row>
    <row r="67" spans="1:17" ht="15.75" hidden="1" customHeight="1" x14ac:dyDescent="0.2">
      <c r="A67" s="225" t="s">
        <v>825</v>
      </c>
      <c r="B67" s="1">
        <v>20170050</v>
      </c>
      <c r="C67" s="225" t="s">
        <v>3666</v>
      </c>
      <c r="D67" s="23">
        <v>42831</v>
      </c>
      <c r="E67" s="74">
        <v>90000</v>
      </c>
      <c r="F67" s="223">
        <f>VLOOKUP(B67,'Captacao ANO A ANO'!A:E,5,FALSE)</f>
        <v>90000</v>
      </c>
      <c r="G67" s="223">
        <f t="shared" si="0"/>
        <v>0</v>
      </c>
      <c r="H67" s="224" t="str">
        <f>VLOOKUP(B67,'Captacao ANO A ANO'!A:R,8,FALSE)</f>
        <v>2016.01.0116</v>
      </c>
      <c r="I67" s="221" t="b">
        <f t="shared" si="1"/>
        <v>1</v>
      </c>
      <c r="J67" s="1">
        <v>20170050</v>
      </c>
      <c r="K67" s="2" t="s">
        <v>823</v>
      </c>
      <c r="L67" s="2" t="s">
        <v>823</v>
      </c>
      <c r="M67" s="3">
        <v>568484620019</v>
      </c>
      <c r="N67" s="4">
        <v>90000</v>
      </c>
      <c r="O67" s="5">
        <v>42831</v>
      </c>
      <c r="P67" s="292">
        <v>1</v>
      </c>
      <c r="Q67" s="292">
        <v>2017</v>
      </c>
    </row>
    <row r="68" spans="1:17" ht="15.75" hidden="1" customHeight="1" x14ac:dyDescent="0.2">
      <c r="A68" s="225" t="s">
        <v>806</v>
      </c>
      <c r="B68" s="1">
        <v>20170051</v>
      </c>
      <c r="C68" s="225" t="s">
        <v>3282</v>
      </c>
      <c r="D68" s="23">
        <v>42822</v>
      </c>
      <c r="E68" s="74">
        <v>112816.44</v>
      </c>
      <c r="F68" s="223">
        <f>VLOOKUP(B68,'Captacao ANO A ANO'!A:E,5,FALSE)</f>
        <v>112816.44</v>
      </c>
      <c r="G68" s="223">
        <f t="shared" si="0"/>
        <v>0</v>
      </c>
      <c r="H68" s="224" t="str">
        <f>VLOOKUP(B68,'Captacao ANO A ANO'!A:R,8,FALSE)</f>
        <v>2015.01.0090</v>
      </c>
      <c r="I68" s="221" t="b">
        <f t="shared" si="1"/>
        <v>1</v>
      </c>
      <c r="J68" s="1">
        <v>20170051</v>
      </c>
      <c r="K68" s="2" t="s">
        <v>804</v>
      </c>
      <c r="L68" s="2" t="s">
        <v>804</v>
      </c>
      <c r="M68" s="3">
        <v>4333908330177</v>
      </c>
      <c r="N68" s="4">
        <v>112816.44</v>
      </c>
      <c r="O68" s="5">
        <v>42822</v>
      </c>
      <c r="P68" s="292">
        <v>1</v>
      </c>
      <c r="Q68" s="292">
        <v>2017</v>
      </c>
    </row>
    <row r="69" spans="1:17" ht="15.75" hidden="1" customHeight="1" x14ac:dyDescent="0.2">
      <c r="A69" s="225" t="s">
        <v>845</v>
      </c>
      <c r="B69" s="1">
        <v>20170053</v>
      </c>
      <c r="C69" s="225" t="s">
        <v>3312</v>
      </c>
      <c r="D69" s="23">
        <v>42837</v>
      </c>
      <c r="E69" s="74">
        <v>199598.49</v>
      </c>
      <c r="F69" s="223">
        <f>VLOOKUP(B69,'Captacao ANO A ANO'!A:E,5,FALSE)</f>
        <v>199598.49</v>
      </c>
      <c r="G69" s="223">
        <f t="shared" si="0"/>
        <v>0</v>
      </c>
      <c r="H69" s="224" t="str">
        <f>VLOOKUP(B69,'Captacao ANO A ANO'!A:R,8,FALSE)</f>
        <v>2015.01.0150</v>
      </c>
      <c r="I69" s="221" t="b">
        <f t="shared" si="1"/>
        <v>1</v>
      </c>
      <c r="J69" s="1">
        <v>20170053</v>
      </c>
      <c r="K69" s="2" t="s">
        <v>350</v>
      </c>
      <c r="L69" s="2" t="s">
        <v>350</v>
      </c>
      <c r="M69" s="3">
        <v>5969141300009</v>
      </c>
      <c r="N69" s="4">
        <v>199598.49</v>
      </c>
      <c r="O69" s="5">
        <v>42837</v>
      </c>
      <c r="P69" s="292">
        <v>1</v>
      </c>
      <c r="Q69" s="292">
        <v>2017</v>
      </c>
    </row>
    <row r="70" spans="1:17" ht="15.75" hidden="1" customHeight="1" x14ac:dyDescent="0.2">
      <c r="A70" s="232" t="s">
        <v>800</v>
      </c>
      <c r="B70" s="1">
        <v>20170056</v>
      </c>
      <c r="C70" s="232" t="s">
        <v>3451</v>
      </c>
      <c r="D70" s="145">
        <v>42815</v>
      </c>
      <c r="E70" s="233">
        <v>0</v>
      </c>
      <c r="F70" s="221" t="e">
        <f>VLOOKUP(B70,'Captacao ANO A ANO'!A:E,5,FALSE)</f>
        <v>#N/A</v>
      </c>
      <c r="G70" s="223" t="e">
        <f t="shared" si="0"/>
        <v>#N/A</v>
      </c>
      <c r="H70" s="221" t="e">
        <f>VLOOKUP(B70,'Captacao ANO A ANO'!A:R,8,FALSE)</f>
        <v>#N/A</v>
      </c>
      <c r="I70" s="221" t="b">
        <f t="shared" si="1"/>
        <v>0</v>
      </c>
      <c r="J70" s="1"/>
      <c r="K70" s="2"/>
      <c r="L70" s="2"/>
      <c r="M70" s="3"/>
      <c r="N70" s="4"/>
      <c r="O70" s="5"/>
      <c r="P70" s="292"/>
      <c r="Q70" s="292"/>
    </row>
    <row r="71" spans="1:17" ht="15.75" hidden="1" customHeight="1" x14ac:dyDescent="0.2">
      <c r="A71" s="231" t="s">
        <v>800</v>
      </c>
      <c r="B71" s="1">
        <v>20170058</v>
      </c>
      <c r="C71" s="231" t="s">
        <v>3454</v>
      </c>
      <c r="D71" s="23">
        <v>42821</v>
      </c>
      <c r="E71" s="22">
        <v>19380</v>
      </c>
      <c r="F71" s="223">
        <f>VLOOKUP(B71,'Captacao ANO A ANO'!A:E,5,FALSE)</f>
        <v>19380</v>
      </c>
      <c r="G71" s="223">
        <f t="shared" si="0"/>
        <v>0</v>
      </c>
      <c r="H71" s="224" t="str">
        <f>VLOOKUP(B71,'Captacao ANO A ANO'!A:R,8,FALSE)</f>
        <v>2016.01.0022</v>
      </c>
      <c r="I71" s="221" t="b">
        <f t="shared" si="1"/>
        <v>1</v>
      </c>
      <c r="J71" s="1">
        <v>20170058</v>
      </c>
      <c r="K71" s="2" t="s">
        <v>798</v>
      </c>
      <c r="L71" s="2" t="s">
        <v>798</v>
      </c>
      <c r="M71" s="3">
        <v>629306180178</v>
      </c>
      <c r="N71" s="4">
        <v>19380</v>
      </c>
      <c r="O71" s="5">
        <v>42821</v>
      </c>
      <c r="P71" s="292">
        <v>1</v>
      </c>
      <c r="Q71" s="292">
        <v>2017</v>
      </c>
    </row>
    <row r="72" spans="1:17" ht="15.75" hidden="1" customHeight="1" x14ac:dyDescent="0.2">
      <c r="A72" s="231" t="s">
        <v>800</v>
      </c>
      <c r="B72" s="1">
        <v>20170059</v>
      </c>
      <c r="C72" s="231" t="s">
        <v>3457</v>
      </c>
      <c r="D72" s="23">
        <v>42821</v>
      </c>
      <c r="E72" s="22">
        <v>16902</v>
      </c>
      <c r="F72" s="223">
        <f>VLOOKUP(B72,'Captacao ANO A ANO'!A:E,5,FALSE)</f>
        <v>16902</v>
      </c>
      <c r="G72" s="223">
        <f t="shared" si="0"/>
        <v>0</v>
      </c>
      <c r="H72" s="224" t="str">
        <f>VLOOKUP(B72,'Captacao ANO A ANO'!A:R,8,FALSE)</f>
        <v>2016.01.0022</v>
      </c>
      <c r="I72" s="221" t="b">
        <f t="shared" si="1"/>
        <v>1</v>
      </c>
      <c r="J72" s="1">
        <v>20170059</v>
      </c>
      <c r="K72" s="2" t="s">
        <v>798</v>
      </c>
      <c r="L72" s="2" t="s">
        <v>798</v>
      </c>
      <c r="M72" s="3">
        <v>629306180259</v>
      </c>
      <c r="N72" s="4">
        <v>16902</v>
      </c>
      <c r="O72" s="5">
        <v>42821</v>
      </c>
      <c r="P72" s="292">
        <v>1</v>
      </c>
      <c r="Q72" s="292">
        <v>2017</v>
      </c>
    </row>
    <row r="73" spans="1:17" ht="15.75" hidden="1" customHeight="1" x14ac:dyDescent="0.2">
      <c r="A73" s="234" t="s">
        <v>800</v>
      </c>
      <c r="B73" s="226">
        <v>20170060</v>
      </c>
      <c r="C73" s="231" t="s">
        <v>3459</v>
      </c>
      <c r="D73" s="23">
        <v>42831</v>
      </c>
      <c r="E73" s="308">
        <v>7425</v>
      </c>
      <c r="F73" s="229">
        <f>VLOOKUP(B73,'Captacao ANO A ANO'!A:E,5,FALSE)</f>
        <v>7425</v>
      </c>
      <c r="G73" s="223">
        <f t="shared" si="0"/>
        <v>0</v>
      </c>
      <c r="H73" s="224" t="str">
        <f>VLOOKUP(B73,'Captacao ANO A ANO'!A:R,8,FALSE)</f>
        <v>2016.01.0022</v>
      </c>
      <c r="I73" s="221" t="b">
        <f t="shared" si="1"/>
        <v>1</v>
      </c>
      <c r="J73" s="1">
        <v>20170060</v>
      </c>
      <c r="K73" s="2" t="s">
        <v>798</v>
      </c>
      <c r="L73" s="2" t="s">
        <v>798</v>
      </c>
      <c r="M73" s="3">
        <v>629306180330</v>
      </c>
      <c r="N73" s="4">
        <v>7425</v>
      </c>
      <c r="O73" s="5">
        <v>42831</v>
      </c>
      <c r="P73" s="292">
        <v>1</v>
      </c>
      <c r="Q73" s="292">
        <v>2017</v>
      </c>
    </row>
    <row r="74" spans="1:17" ht="15.75" hidden="1" customHeight="1" x14ac:dyDescent="0.2">
      <c r="A74" s="231" t="s">
        <v>800</v>
      </c>
      <c r="B74" s="1">
        <v>20170061</v>
      </c>
      <c r="C74" s="231" t="s">
        <v>3461</v>
      </c>
      <c r="D74" s="23">
        <v>42822</v>
      </c>
      <c r="E74" s="22">
        <v>40000</v>
      </c>
      <c r="F74" s="223">
        <f>VLOOKUP(B74,'Captacao ANO A ANO'!A:E,5,FALSE)</f>
        <v>40000</v>
      </c>
      <c r="G74" s="223">
        <f t="shared" si="0"/>
        <v>0</v>
      </c>
      <c r="H74" s="224" t="str">
        <f>VLOOKUP(B74,'Captacao ANO A ANO'!A:R,8,FALSE)</f>
        <v>2016.01.0022</v>
      </c>
      <c r="I74" s="221" t="b">
        <f t="shared" si="1"/>
        <v>1</v>
      </c>
      <c r="J74" s="1">
        <v>20170061</v>
      </c>
      <c r="K74" s="2" t="s">
        <v>803</v>
      </c>
      <c r="L74" s="2" t="s">
        <v>803</v>
      </c>
      <c r="M74" s="3">
        <v>7013343880087</v>
      </c>
      <c r="N74" s="4">
        <v>40000</v>
      </c>
      <c r="O74" s="5">
        <v>42822</v>
      </c>
      <c r="P74" s="292">
        <v>1</v>
      </c>
      <c r="Q74" s="292">
        <v>2017</v>
      </c>
    </row>
    <row r="75" spans="1:17" ht="15.75" hidden="1" customHeight="1" x14ac:dyDescent="0.2">
      <c r="A75" s="231" t="s">
        <v>800</v>
      </c>
      <c r="B75" s="1">
        <v>20170062</v>
      </c>
      <c r="C75" s="231" t="s">
        <v>3465</v>
      </c>
      <c r="D75" s="23">
        <v>42822</v>
      </c>
      <c r="E75" s="22">
        <v>30000</v>
      </c>
      <c r="F75" s="223">
        <f>VLOOKUP(B75,'Captacao ANO A ANO'!A:E,5,FALSE)</f>
        <v>30000</v>
      </c>
      <c r="G75" s="223">
        <f t="shared" si="0"/>
        <v>0</v>
      </c>
      <c r="H75" s="224" t="str">
        <f>VLOOKUP(B75,'Captacao ANO A ANO'!A:R,8,FALSE)</f>
        <v>2016.01.0022</v>
      </c>
      <c r="I75" s="221" t="b">
        <f t="shared" si="1"/>
        <v>1</v>
      </c>
      <c r="J75" s="1">
        <v>20170062</v>
      </c>
      <c r="K75" s="2" t="s">
        <v>803</v>
      </c>
      <c r="L75" s="2" t="s">
        <v>803</v>
      </c>
      <c r="M75" s="3">
        <v>7013343880168</v>
      </c>
      <c r="N75" s="4">
        <v>30000</v>
      </c>
      <c r="O75" s="5">
        <v>42822</v>
      </c>
      <c r="P75" s="292">
        <v>1</v>
      </c>
      <c r="Q75" s="292">
        <v>2017</v>
      </c>
    </row>
    <row r="76" spans="1:17" ht="15.75" hidden="1" customHeight="1" x14ac:dyDescent="0.2">
      <c r="A76" s="133" t="s">
        <v>810</v>
      </c>
      <c r="B76" s="226">
        <v>20170064</v>
      </c>
      <c r="C76" s="230" t="s">
        <v>3544</v>
      </c>
      <c r="D76" s="177">
        <v>42823</v>
      </c>
      <c r="E76" s="159">
        <v>61605.51</v>
      </c>
      <c r="F76" s="229">
        <f>VLOOKUP(B76,'Captacao ANO A ANO'!A:E,5,FALSE)</f>
        <v>61605.51</v>
      </c>
      <c r="G76" s="223">
        <f t="shared" si="0"/>
        <v>0</v>
      </c>
      <c r="H76" s="224" t="str">
        <f>VLOOKUP(B76,'Captacao ANO A ANO'!A:R,8,FALSE)</f>
        <v>2016.01.0064</v>
      </c>
      <c r="I76" s="221" t="b">
        <f t="shared" si="1"/>
        <v>1</v>
      </c>
      <c r="J76" s="1">
        <v>20170064</v>
      </c>
      <c r="K76" s="2" t="s">
        <v>808</v>
      </c>
      <c r="L76" s="2" t="s">
        <v>808</v>
      </c>
      <c r="M76" s="3">
        <v>7020533330280</v>
      </c>
      <c r="N76" s="4">
        <v>61605.51</v>
      </c>
      <c r="O76" s="5">
        <v>42823</v>
      </c>
      <c r="P76" s="292">
        <v>1</v>
      </c>
      <c r="Q76" s="292">
        <v>2017</v>
      </c>
    </row>
    <row r="77" spans="1:17" ht="15.75" hidden="1" customHeight="1" x14ac:dyDescent="0.2">
      <c r="A77" s="133" t="s">
        <v>810</v>
      </c>
      <c r="B77" s="226">
        <v>20170065</v>
      </c>
      <c r="C77" s="230" t="s">
        <v>3548</v>
      </c>
      <c r="D77" s="177">
        <v>42823</v>
      </c>
      <c r="E77" s="159">
        <v>52577.59</v>
      </c>
      <c r="F77" s="229">
        <f>VLOOKUP(B77,'Captacao ANO A ANO'!A:E,5,FALSE)</f>
        <v>52577.59</v>
      </c>
      <c r="G77" s="223">
        <f t="shared" si="0"/>
        <v>0</v>
      </c>
      <c r="H77" s="224" t="str">
        <f>VLOOKUP(B77,'Captacao ANO A ANO'!A:R,8,FALSE)</f>
        <v>2016.01.0064</v>
      </c>
      <c r="I77" s="221" t="b">
        <f t="shared" si="1"/>
        <v>1</v>
      </c>
      <c r="J77" s="1">
        <v>20170065</v>
      </c>
      <c r="K77" s="2" t="s">
        <v>808</v>
      </c>
      <c r="L77" s="2" t="s">
        <v>808</v>
      </c>
      <c r="M77" s="3">
        <v>7020533331502</v>
      </c>
      <c r="N77" s="4">
        <v>52577.59</v>
      </c>
      <c r="O77" s="5">
        <v>42823</v>
      </c>
      <c r="P77" s="292">
        <v>1</v>
      </c>
      <c r="Q77" s="292">
        <v>2017</v>
      </c>
    </row>
    <row r="78" spans="1:17" ht="15.75" hidden="1" customHeight="1" x14ac:dyDescent="0.2">
      <c r="A78" s="133" t="s">
        <v>810</v>
      </c>
      <c r="B78" s="226">
        <v>20170066</v>
      </c>
      <c r="C78" s="230" t="s">
        <v>3552</v>
      </c>
      <c r="D78" s="177">
        <v>42823</v>
      </c>
      <c r="E78" s="159">
        <v>41866.400000000001</v>
      </c>
      <c r="F78" s="229">
        <f>VLOOKUP(B78,'Captacao ANO A ANO'!A:E,5,FALSE)</f>
        <v>41866.400000000001</v>
      </c>
      <c r="G78" s="223">
        <f t="shared" si="0"/>
        <v>0</v>
      </c>
      <c r="H78" s="224" t="str">
        <f>VLOOKUP(B78,'Captacao ANO A ANO'!A:R,8,FALSE)</f>
        <v>2016.01.0064</v>
      </c>
      <c r="I78" s="221" t="b">
        <f t="shared" si="1"/>
        <v>1</v>
      </c>
      <c r="J78" s="1">
        <v>20170066</v>
      </c>
      <c r="K78" s="2" t="s">
        <v>808</v>
      </c>
      <c r="L78" s="2" t="s">
        <v>808</v>
      </c>
      <c r="M78" s="3">
        <v>7020533331847</v>
      </c>
      <c r="N78" s="4">
        <v>41866.400000000001</v>
      </c>
      <c r="O78" s="5">
        <v>42823</v>
      </c>
      <c r="P78" s="292">
        <v>1</v>
      </c>
      <c r="Q78" s="292">
        <v>2017</v>
      </c>
    </row>
    <row r="79" spans="1:17" ht="15.75" hidden="1" customHeight="1" x14ac:dyDescent="0.2">
      <c r="A79" s="133" t="s">
        <v>810</v>
      </c>
      <c r="B79" s="226">
        <v>20170067</v>
      </c>
      <c r="C79" s="230" t="s">
        <v>3550</v>
      </c>
      <c r="D79" s="177">
        <v>42858</v>
      </c>
      <c r="E79" s="159">
        <v>39193.07</v>
      </c>
      <c r="F79" s="229">
        <f>VLOOKUP(B79,'Captacao ANO A ANO'!A:E,5,FALSE)</f>
        <v>39193.07</v>
      </c>
      <c r="G79" s="223">
        <f t="shared" si="0"/>
        <v>0</v>
      </c>
      <c r="H79" s="224" t="str">
        <f>VLOOKUP(B79,'Captacao ANO A ANO'!A:R,8,FALSE)</f>
        <v>2016.01.0064</v>
      </c>
      <c r="I79" s="221" t="b">
        <f t="shared" si="1"/>
        <v>1</v>
      </c>
      <c r="J79" s="1">
        <v>20170067</v>
      </c>
      <c r="K79" s="2" t="s">
        <v>808</v>
      </c>
      <c r="L79" s="2" t="s">
        <v>808</v>
      </c>
      <c r="M79" s="3" t="s">
        <v>1819</v>
      </c>
      <c r="N79" s="4">
        <v>39193.07</v>
      </c>
      <c r="O79" s="5">
        <v>42858</v>
      </c>
      <c r="P79" s="292">
        <v>1</v>
      </c>
      <c r="Q79" s="292">
        <v>2017</v>
      </c>
    </row>
    <row r="80" spans="1:17" ht="15.75" hidden="1" customHeight="1" x14ac:dyDescent="0.2">
      <c r="A80" s="133" t="s">
        <v>810</v>
      </c>
      <c r="B80" s="226">
        <v>20170068</v>
      </c>
      <c r="C80" s="230" t="s">
        <v>3554</v>
      </c>
      <c r="D80" s="177">
        <v>42823</v>
      </c>
      <c r="E80" s="159">
        <v>36521.230000000003</v>
      </c>
      <c r="F80" s="229">
        <f>VLOOKUP(B80,'Captacao ANO A ANO'!A:E,5,FALSE)</f>
        <v>36521.230000000003</v>
      </c>
      <c r="G80" s="223">
        <f t="shared" si="0"/>
        <v>0</v>
      </c>
      <c r="H80" s="224" t="str">
        <f>VLOOKUP(B80,'Captacao ANO A ANO'!A:R,8,FALSE)</f>
        <v>2016.01.0064</v>
      </c>
      <c r="I80" s="221" t="b">
        <f t="shared" si="1"/>
        <v>1</v>
      </c>
      <c r="J80" s="1">
        <v>20170068</v>
      </c>
      <c r="K80" s="2" t="s">
        <v>808</v>
      </c>
      <c r="L80" s="2" t="s">
        <v>808</v>
      </c>
      <c r="M80" s="3">
        <v>620533331055</v>
      </c>
      <c r="N80" s="4">
        <v>36521.230000000003</v>
      </c>
      <c r="O80" s="5">
        <v>42823</v>
      </c>
      <c r="P80" s="292">
        <v>1</v>
      </c>
      <c r="Q80" s="292">
        <v>2017</v>
      </c>
    </row>
    <row r="81" spans="1:17" ht="15.75" hidden="1" customHeight="1" x14ac:dyDescent="0.2">
      <c r="A81" s="225" t="s">
        <v>814</v>
      </c>
      <c r="B81" s="1">
        <v>20170071</v>
      </c>
      <c r="C81" s="225" t="s">
        <v>3634</v>
      </c>
      <c r="D81" s="23">
        <v>42823</v>
      </c>
      <c r="E81" s="74">
        <v>33275.370000000003</v>
      </c>
      <c r="F81" s="223">
        <f>VLOOKUP(B81,'Captacao ANO A ANO'!A:E,5,FALSE)</f>
        <v>33275.370000000003</v>
      </c>
      <c r="G81" s="223">
        <f t="shared" si="0"/>
        <v>0</v>
      </c>
      <c r="H81" s="224" t="str">
        <f>VLOOKUP(B81,'Captacao ANO A ANO'!A:R,8,FALSE)</f>
        <v>2016.01.0110</v>
      </c>
      <c r="I81" s="221" t="b">
        <f t="shared" si="1"/>
        <v>1</v>
      </c>
      <c r="J81" s="1">
        <v>20170071</v>
      </c>
      <c r="K81" s="2" t="s">
        <v>808</v>
      </c>
      <c r="L81" s="2" t="s">
        <v>808</v>
      </c>
      <c r="M81" s="3">
        <v>7020533331766</v>
      </c>
      <c r="N81" s="4">
        <v>33275.370000000003</v>
      </c>
      <c r="O81" s="5">
        <v>42823</v>
      </c>
      <c r="P81" s="292">
        <v>1</v>
      </c>
      <c r="Q81" s="292">
        <v>2017</v>
      </c>
    </row>
    <row r="82" spans="1:17" ht="15.75" hidden="1" customHeight="1" x14ac:dyDescent="0.2">
      <c r="A82" s="225" t="s">
        <v>814</v>
      </c>
      <c r="B82" s="1">
        <v>20170072</v>
      </c>
      <c r="C82" s="225" t="s">
        <v>3637</v>
      </c>
      <c r="D82" s="23">
        <v>42823</v>
      </c>
      <c r="E82" s="74">
        <v>29903.7</v>
      </c>
      <c r="F82" s="223">
        <f>VLOOKUP(B82,'Captacao ANO A ANO'!A:E,5,FALSE)</f>
        <v>29903.7</v>
      </c>
      <c r="G82" s="223">
        <f t="shared" si="0"/>
        <v>0</v>
      </c>
      <c r="H82" s="224" t="str">
        <f>VLOOKUP(B82,'Captacao ANO A ANO'!A:R,8,FALSE)</f>
        <v>2016.01.0110</v>
      </c>
      <c r="I82" s="221" t="b">
        <f t="shared" si="1"/>
        <v>1</v>
      </c>
      <c r="J82" s="1">
        <v>20170072</v>
      </c>
      <c r="K82" s="2" t="s">
        <v>808</v>
      </c>
      <c r="L82" s="2" t="s">
        <v>808</v>
      </c>
      <c r="M82" s="3">
        <v>7020533331430</v>
      </c>
      <c r="N82" s="4">
        <v>29903.7</v>
      </c>
      <c r="O82" s="5">
        <v>42823</v>
      </c>
      <c r="P82" s="292">
        <v>1</v>
      </c>
      <c r="Q82" s="292">
        <v>2017</v>
      </c>
    </row>
    <row r="83" spans="1:17" ht="15.75" hidden="1" customHeight="1" x14ac:dyDescent="0.2">
      <c r="A83" s="225" t="s">
        <v>814</v>
      </c>
      <c r="B83" s="1">
        <v>20170073</v>
      </c>
      <c r="C83" s="225" t="s">
        <v>3639</v>
      </c>
      <c r="D83" s="23">
        <v>42823</v>
      </c>
      <c r="E83" s="74">
        <v>41338.54</v>
      </c>
      <c r="F83" s="223">
        <f>VLOOKUP(B83,'Captacao ANO A ANO'!A:E,5,FALSE)</f>
        <v>41338.54</v>
      </c>
      <c r="G83" s="223">
        <f t="shared" si="0"/>
        <v>0</v>
      </c>
      <c r="H83" s="224" t="str">
        <f>VLOOKUP(B83,'Captacao ANO A ANO'!A:R,8,FALSE)</f>
        <v>2016.01.0110</v>
      </c>
      <c r="I83" s="221" t="b">
        <f t="shared" si="1"/>
        <v>1</v>
      </c>
      <c r="J83" s="1">
        <v>20170073</v>
      </c>
      <c r="K83" s="2" t="s">
        <v>808</v>
      </c>
      <c r="L83" s="2" t="s">
        <v>808</v>
      </c>
      <c r="M83" s="3">
        <v>7020533331928</v>
      </c>
      <c r="N83" s="4">
        <v>41338.54</v>
      </c>
      <c r="O83" s="5">
        <v>42823</v>
      </c>
      <c r="P83" s="292">
        <v>1</v>
      </c>
      <c r="Q83" s="292">
        <v>2017</v>
      </c>
    </row>
    <row r="84" spans="1:17" ht="15.75" hidden="1" customHeight="1" x14ac:dyDescent="0.2">
      <c r="A84" s="225" t="s">
        <v>814</v>
      </c>
      <c r="B84" s="1">
        <v>20170074</v>
      </c>
      <c r="C84" s="225" t="s">
        <v>3641</v>
      </c>
      <c r="D84" s="23">
        <v>42836</v>
      </c>
      <c r="E84" s="74">
        <v>57393.81</v>
      </c>
      <c r="F84" s="223">
        <f>VLOOKUP(B84,'Captacao ANO A ANO'!A:E,5,FALSE)</f>
        <v>57393.81</v>
      </c>
      <c r="G84" s="223">
        <f t="shared" si="0"/>
        <v>0</v>
      </c>
      <c r="H84" s="224" t="str">
        <f>VLOOKUP(B84,'Captacao ANO A ANO'!A:R,8,FALSE)</f>
        <v>2016.01.0110</v>
      </c>
      <c r="I84" s="221" t="b">
        <f t="shared" si="1"/>
        <v>1</v>
      </c>
      <c r="J84" s="1">
        <v>20170074</v>
      </c>
      <c r="K84" s="2" t="s">
        <v>808</v>
      </c>
      <c r="L84" s="2" t="s">
        <v>808</v>
      </c>
      <c r="M84" s="3">
        <v>620533330970</v>
      </c>
      <c r="N84" s="4">
        <v>57393.81</v>
      </c>
      <c r="O84" s="5">
        <v>42836</v>
      </c>
      <c r="P84" s="292">
        <v>1</v>
      </c>
      <c r="Q84" s="292">
        <v>2017</v>
      </c>
    </row>
    <row r="85" spans="1:17" ht="15.75" hidden="1" customHeight="1" x14ac:dyDescent="0.2">
      <c r="A85" s="225" t="s">
        <v>814</v>
      </c>
      <c r="B85" s="1">
        <v>20170075</v>
      </c>
      <c r="C85" s="225" t="s">
        <v>3643</v>
      </c>
      <c r="D85" s="23">
        <v>42843</v>
      </c>
      <c r="E85" s="74">
        <v>61326.36</v>
      </c>
      <c r="F85" s="223">
        <f>VLOOKUP(B85,'Captacao ANO A ANO'!A:E,5,FALSE)</f>
        <v>61326.36</v>
      </c>
      <c r="G85" s="223">
        <f t="shared" si="0"/>
        <v>0</v>
      </c>
      <c r="H85" s="224" t="str">
        <f>VLOOKUP(B85,'Captacao ANO A ANO'!A:R,8,FALSE)</f>
        <v>2016.01.0110</v>
      </c>
      <c r="I85" s="221" t="b">
        <f t="shared" si="1"/>
        <v>1</v>
      </c>
      <c r="J85" s="1">
        <v>20170075</v>
      </c>
      <c r="K85" s="2" t="s">
        <v>808</v>
      </c>
      <c r="L85" s="2" t="s">
        <v>808</v>
      </c>
      <c r="M85" s="3">
        <v>620533330890</v>
      </c>
      <c r="N85" s="4">
        <v>61326.36</v>
      </c>
      <c r="O85" s="5">
        <v>42843</v>
      </c>
      <c r="P85" s="292">
        <v>1</v>
      </c>
      <c r="Q85" s="292">
        <v>2017</v>
      </c>
    </row>
    <row r="86" spans="1:17" ht="15.75" hidden="1" customHeight="1" x14ac:dyDescent="0.2">
      <c r="A86" s="225" t="s">
        <v>814</v>
      </c>
      <c r="B86" s="1">
        <v>20170076</v>
      </c>
      <c r="C86" s="225" t="s">
        <v>3645</v>
      </c>
      <c r="D86" s="23">
        <v>42836</v>
      </c>
      <c r="E86" s="74">
        <v>24094.97</v>
      </c>
      <c r="F86" s="223">
        <f>VLOOKUP(B86,'Captacao ANO A ANO'!A:E,5,FALSE)</f>
        <v>24094.97</v>
      </c>
      <c r="G86" s="223">
        <f t="shared" si="0"/>
        <v>0</v>
      </c>
      <c r="H86" s="224" t="str">
        <f>VLOOKUP(B86,'Captacao ANO A ANO'!A:R,8,FALSE)</f>
        <v>2016.01.0110</v>
      </c>
      <c r="I86" s="221" t="b">
        <f t="shared" si="1"/>
        <v>1</v>
      </c>
      <c r="J86" s="1">
        <v>20170076</v>
      </c>
      <c r="K86" s="2" t="s">
        <v>808</v>
      </c>
      <c r="L86" s="2" t="s">
        <v>808</v>
      </c>
      <c r="M86" s="3">
        <v>7020533332002</v>
      </c>
      <c r="N86" s="4">
        <v>24094.97</v>
      </c>
      <c r="O86" s="5">
        <v>42836</v>
      </c>
      <c r="P86" s="292">
        <v>1</v>
      </c>
      <c r="Q86" s="292">
        <v>2017</v>
      </c>
    </row>
    <row r="87" spans="1:17" ht="15.75" hidden="1" customHeight="1" x14ac:dyDescent="0.2">
      <c r="A87" s="225" t="s">
        <v>814</v>
      </c>
      <c r="B87" s="1">
        <v>20170077</v>
      </c>
      <c r="C87" s="225" t="s">
        <v>3647</v>
      </c>
      <c r="D87" s="23">
        <v>42836</v>
      </c>
      <c r="E87" s="74">
        <v>32625.09</v>
      </c>
      <c r="F87" s="223">
        <f>VLOOKUP(B87,'Captacao ANO A ANO'!A:E,5,FALSE)</f>
        <v>32625.09</v>
      </c>
      <c r="G87" s="223">
        <f t="shared" si="0"/>
        <v>0</v>
      </c>
      <c r="H87" s="224" t="str">
        <f>VLOOKUP(B87,'Captacao ANO A ANO'!A:R,8,FALSE)</f>
        <v>2016.01.0110</v>
      </c>
      <c r="I87" s="221" t="b">
        <f t="shared" si="1"/>
        <v>1</v>
      </c>
      <c r="J87" s="1">
        <v>20170077</v>
      </c>
      <c r="K87" s="2" t="s">
        <v>808</v>
      </c>
      <c r="L87" s="2" t="s">
        <v>808</v>
      </c>
      <c r="M87" s="3">
        <v>7020533332347</v>
      </c>
      <c r="N87" s="4">
        <v>32625.09</v>
      </c>
      <c r="O87" s="5">
        <v>42836</v>
      </c>
      <c r="P87" s="292">
        <v>1</v>
      </c>
      <c r="Q87" s="292">
        <v>2017</v>
      </c>
    </row>
    <row r="88" spans="1:17" ht="15.75" hidden="1" customHeight="1" x14ac:dyDescent="0.2">
      <c r="A88" s="133" t="s">
        <v>810</v>
      </c>
      <c r="B88" s="226">
        <v>20170079</v>
      </c>
      <c r="C88" s="230" t="s">
        <v>3556</v>
      </c>
      <c r="D88" s="177">
        <v>42823</v>
      </c>
      <c r="E88" s="159">
        <v>10076.719999999999</v>
      </c>
      <c r="F88" s="229">
        <f>VLOOKUP(B88,'Captacao ANO A ANO'!A:E,5,FALSE)</f>
        <v>10076.719999999999</v>
      </c>
      <c r="G88" s="223">
        <f t="shared" si="0"/>
        <v>0</v>
      </c>
      <c r="H88" s="224" t="str">
        <f>VLOOKUP(B88,'Captacao ANO A ANO'!A:R,8,FALSE)</f>
        <v>2016.01.0064</v>
      </c>
      <c r="I88" s="221" t="b">
        <f t="shared" si="1"/>
        <v>1</v>
      </c>
      <c r="J88" s="1">
        <v>20170079</v>
      </c>
      <c r="K88" s="2" t="s">
        <v>808</v>
      </c>
      <c r="L88" s="2" t="s">
        <v>808</v>
      </c>
      <c r="M88" s="3">
        <v>7020533332754</v>
      </c>
      <c r="N88" s="4">
        <v>10076.719999999999</v>
      </c>
      <c r="O88" s="5">
        <v>42823</v>
      </c>
      <c r="P88" s="292">
        <v>1</v>
      </c>
      <c r="Q88" s="292">
        <v>2017</v>
      </c>
    </row>
    <row r="89" spans="1:17" ht="15.75" hidden="1" customHeight="1" x14ac:dyDescent="0.2">
      <c r="A89" s="225" t="s">
        <v>814</v>
      </c>
      <c r="B89" s="1">
        <v>20170080</v>
      </c>
      <c r="C89" s="225" t="s">
        <v>3649</v>
      </c>
      <c r="D89" s="23">
        <v>42836</v>
      </c>
      <c r="E89" s="74">
        <v>19026.52</v>
      </c>
      <c r="F89" s="223">
        <f>VLOOKUP(B89,'Captacao ANO A ANO'!A:E,5,FALSE)</f>
        <v>19026.52</v>
      </c>
      <c r="G89" s="223">
        <f t="shared" si="0"/>
        <v>0</v>
      </c>
      <c r="H89" s="224" t="str">
        <f>VLOOKUP(B89,'Captacao ANO A ANO'!A:R,8,FALSE)</f>
        <v>2016.01.0110</v>
      </c>
      <c r="I89" s="221" t="b">
        <f t="shared" si="1"/>
        <v>1</v>
      </c>
      <c r="J89" s="1">
        <v>20170080</v>
      </c>
      <c r="K89" s="2" t="s">
        <v>808</v>
      </c>
      <c r="L89" s="2" t="s">
        <v>808</v>
      </c>
      <c r="M89" s="3">
        <v>7020533332266</v>
      </c>
      <c r="N89" s="4">
        <v>19026.52</v>
      </c>
      <c r="O89" s="5">
        <v>42836</v>
      </c>
      <c r="P89" s="292">
        <v>1</v>
      </c>
      <c r="Q89" s="292">
        <v>2017</v>
      </c>
    </row>
    <row r="90" spans="1:17" ht="15.75" hidden="1" customHeight="1" x14ac:dyDescent="0.2">
      <c r="A90" s="231" t="s">
        <v>800</v>
      </c>
      <c r="B90" s="1">
        <v>20170081</v>
      </c>
      <c r="C90" s="231" t="s">
        <v>3467</v>
      </c>
      <c r="D90" s="23">
        <v>42822</v>
      </c>
      <c r="E90" s="22">
        <v>130000</v>
      </c>
      <c r="F90" s="223">
        <f>VLOOKUP(B90,'Captacao ANO A ANO'!A:E,5,FALSE)</f>
        <v>130000</v>
      </c>
      <c r="G90" s="223">
        <f t="shared" si="0"/>
        <v>0</v>
      </c>
      <c r="H90" s="224" t="str">
        <f>VLOOKUP(B90,'Captacao ANO A ANO'!A:R,8,FALSE)</f>
        <v>2016.01.0022</v>
      </c>
      <c r="I90" s="221" t="b">
        <f t="shared" si="1"/>
        <v>1</v>
      </c>
      <c r="J90" s="1">
        <v>20170081</v>
      </c>
      <c r="K90" s="2" t="s">
        <v>803</v>
      </c>
      <c r="L90" s="2" t="s">
        <v>803</v>
      </c>
      <c r="M90" s="3">
        <v>7013343880249</v>
      </c>
      <c r="N90" s="4">
        <v>130000</v>
      </c>
      <c r="O90" s="5">
        <v>42822</v>
      </c>
      <c r="P90" s="292">
        <v>1</v>
      </c>
      <c r="Q90" s="292">
        <v>2017</v>
      </c>
    </row>
    <row r="91" spans="1:17" ht="15.75" hidden="1" customHeight="1" x14ac:dyDescent="0.2">
      <c r="A91" s="231" t="s">
        <v>800</v>
      </c>
      <c r="B91" s="1">
        <v>20170082</v>
      </c>
      <c r="C91" s="231" t="s">
        <v>3469</v>
      </c>
      <c r="D91" s="23">
        <v>42845</v>
      </c>
      <c r="E91" s="22">
        <v>43407.98</v>
      </c>
      <c r="F91" s="223">
        <f>VLOOKUP(B91,'Captacao ANO A ANO'!A:E,5,FALSE)</f>
        <v>43407.98</v>
      </c>
      <c r="G91" s="223">
        <f t="shared" si="0"/>
        <v>0</v>
      </c>
      <c r="H91" s="224" t="str">
        <f>VLOOKUP(B91,'Captacao ANO A ANO'!A:R,8,FALSE)</f>
        <v>2016.01.0022</v>
      </c>
      <c r="I91" s="221" t="b">
        <f t="shared" si="1"/>
        <v>1</v>
      </c>
      <c r="J91" s="1">
        <v>20170082</v>
      </c>
      <c r="K91" s="2" t="s">
        <v>851</v>
      </c>
      <c r="L91" s="2" t="s">
        <v>851</v>
      </c>
      <c r="M91" s="3">
        <v>16613770019</v>
      </c>
      <c r="N91" s="4">
        <v>43407.98</v>
      </c>
      <c r="O91" s="5">
        <v>42845</v>
      </c>
      <c r="P91" s="292">
        <v>1</v>
      </c>
      <c r="Q91" s="292">
        <v>2017</v>
      </c>
    </row>
    <row r="92" spans="1:17" ht="15.75" hidden="1" customHeight="1" x14ac:dyDescent="0.2">
      <c r="A92" s="19" t="s">
        <v>853</v>
      </c>
      <c r="B92" s="1">
        <v>20170084</v>
      </c>
      <c r="C92" s="19" t="s">
        <v>3168</v>
      </c>
      <c r="D92" s="24">
        <v>42849</v>
      </c>
      <c r="E92" s="74">
        <v>1344.44</v>
      </c>
      <c r="F92" s="223">
        <f>VLOOKUP(B92,'Captacao ANO A ANO'!A:E,5,FALSE)</f>
        <v>1344.44</v>
      </c>
      <c r="G92" s="223">
        <f t="shared" si="0"/>
        <v>0</v>
      </c>
      <c r="H92" s="224" t="str">
        <f>VLOOKUP(B92,'Captacao ANO A ANO'!A:R,8,FALSE)</f>
        <v>2015.01.0008</v>
      </c>
      <c r="I92" s="221" t="b">
        <f t="shared" si="1"/>
        <v>1</v>
      </c>
      <c r="J92" s="1">
        <v>20170084</v>
      </c>
      <c r="K92" s="2" t="s">
        <v>484</v>
      </c>
      <c r="L92" s="2" t="s">
        <v>484</v>
      </c>
      <c r="M92" s="3">
        <v>3388413060075</v>
      </c>
      <c r="N92" s="4">
        <v>1344.44</v>
      </c>
      <c r="O92" s="5">
        <v>42849</v>
      </c>
      <c r="P92" s="292">
        <v>1</v>
      </c>
      <c r="Q92" s="292">
        <v>2017</v>
      </c>
    </row>
    <row r="93" spans="1:17" ht="15.75" hidden="1" customHeight="1" x14ac:dyDescent="0.2">
      <c r="A93" s="19" t="s">
        <v>853</v>
      </c>
      <c r="B93" s="1">
        <v>20170085</v>
      </c>
      <c r="C93" s="19" t="s">
        <v>3174</v>
      </c>
      <c r="D93" s="24">
        <v>42849</v>
      </c>
      <c r="E93" s="74">
        <v>11000</v>
      </c>
      <c r="F93" s="223">
        <f>VLOOKUP(B93,'Captacao ANO A ANO'!A:E,5,FALSE)</f>
        <v>11000</v>
      </c>
      <c r="G93" s="223">
        <f t="shared" si="0"/>
        <v>0</v>
      </c>
      <c r="H93" s="224" t="str">
        <f>VLOOKUP(B93,'Captacao ANO A ANO'!A:R,8,FALSE)</f>
        <v>2015.01.0008</v>
      </c>
      <c r="I93" s="221" t="b">
        <f t="shared" si="1"/>
        <v>1</v>
      </c>
      <c r="J93" s="1">
        <v>20170085</v>
      </c>
      <c r="K93" s="2" t="s">
        <v>461</v>
      </c>
      <c r="L93" s="2" t="s">
        <v>461</v>
      </c>
      <c r="M93" s="3">
        <v>2233563600091</v>
      </c>
      <c r="N93" s="4">
        <v>11000</v>
      </c>
      <c r="O93" s="5">
        <v>42849</v>
      </c>
      <c r="P93" s="292">
        <v>1</v>
      </c>
      <c r="Q93" s="292">
        <v>2017</v>
      </c>
    </row>
    <row r="94" spans="1:17" ht="15.75" hidden="1" customHeight="1" x14ac:dyDescent="0.2">
      <c r="A94" s="225" t="s">
        <v>573</v>
      </c>
      <c r="B94" s="1">
        <v>20170087</v>
      </c>
      <c r="C94" s="225" t="s">
        <v>3230</v>
      </c>
      <c r="D94" s="23">
        <v>42927</v>
      </c>
      <c r="E94" s="74">
        <v>27728.32</v>
      </c>
      <c r="F94" s="229">
        <f>VLOOKUP(B94,'Captacao ANO A ANO'!A:E,5,FALSE)</f>
        <v>27728.32</v>
      </c>
      <c r="G94" s="223">
        <f t="shared" si="0"/>
        <v>0</v>
      </c>
      <c r="H94" s="224" t="str">
        <f>VLOOKUP(B94,'Captacao ANO A ANO'!A:R,8,FALSE)</f>
        <v>2015.01.0044</v>
      </c>
      <c r="I94" s="221" t="b">
        <f t="shared" si="1"/>
        <v>1</v>
      </c>
      <c r="J94" s="235">
        <v>20170087</v>
      </c>
      <c r="K94" s="6" t="s">
        <v>907</v>
      </c>
      <c r="L94" s="2" t="s">
        <v>907</v>
      </c>
      <c r="M94" s="3">
        <v>2362528240049</v>
      </c>
      <c r="N94" s="4">
        <v>27728.32</v>
      </c>
      <c r="O94" s="5" t="e">
        <f>VLOOKUP(J94,Plan3!K:M,3,FALSE)</f>
        <v>#N/A</v>
      </c>
      <c r="P94" s="416"/>
      <c r="Q94" s="416"/>
    </row>
    <row r="95" spans="1:17" ht="15.75" hidden="1" customHeight="1" x14ac:dyDescent="0.2">
      <c r="A95" s="225" t="s">
        <v>573</v>
      </c>
      <c r="B95" s="1">
        <v>20170088</v>
      </c>
      <c r="C95" s="225" t="s">
        <v>3234</v>
      </c>
      <c r="D95" s="23">
        <v>42927</v>
      </c>
      <c r="E95" s="74">
        <v>9462.15</v>
      </c>
      <c r="F95" s="229">
        <f>VLOOKUP(B95,'Captacao ANO A ANO'!A:E,5,FALSE)</f>
        <v>9462.15</v>
      </c>
      <c r="G95" s="223">
        <f t="shared" si="0"/>
        <v>0</v>
      </c>
      <c r="H95" s="224" t="str">
        <f>VLOOKUP(B95,'Captacao ANO A ANO'!A:R,8,FALSE)</f>
        <v>2015.01.0044</v>
      </c>
      <c r="I95" s="221" t="b">
        <f t="shared" si="1"/>
        <v>1</v>
      </c>
      <c r="J95" s="235">
        <v>20170088</v>
      </c>
      <c r="K95" s="6" t="s">
        <v>907</v>
      </c>
      <c r="L95" s="2" t="s">
        <v>907</v>
      </c>
      <c r="M95" s="3">
        <v>5252528242517</v>
      </c>
      <c r="N95" s="4">
        <v>9462.15</v>
      </c>
      <c r="O95" s="5" t="e">
        <f>VLOOKUP(J95,Plan3!K:M,3,FALSE)</f>
        <v>#N/A</v>
      </c>
      <c r="P95" s="416"/>
      <c r="Q95" s="416"/>
    </row>
    <row r="96" spans="1:17" ht="15.75" hidden="1" customHeight="1" x14ac:dyDescent="0.2">
      <c r="A96" s="225" t="s">
        <v>573</v>
      </c>
      <c r="B96" s="1">
        <v>20170089</v>
      </c>
      <c r="C96" s="225" t="s">
        <v>3236</v>
      </c>
      <c r="D96" s="23">
        <v>42927</v>
      </c>
      <c r="E96" s="74">
        <v>9047.2999999999993</v>
      </c>
      <c r="F96" s="229">
        <f>VLOOKUP(B96,'Captacao ANO A ANO'!A:E,5,FALSE)</f>
        <v>9047.2999999999993</v>
      </c>
      <c r="G96" s="223">
        <f t="shared" si="0"/>
        <v>0</v>
      </c>
      <c r="H96" s="224" t="str">
        <f>VLOOKUP(B96,'Captacao ANO A ANO'!A:R,8,FALSE)</f>
        <v>2015.01.0044</v>
      </c>
      <c r="I96" s="221" t="b">
        <f t="shared" si="1"/>
        <v>1</v>
      </c>
      <c r="J96" s="235">
        <v>20170089</v>
      </c>
      <c r="K96" s="6" t="s">
        <v>907</v>
      </c>
      <c r="L96" s="2" t="s">
        <v>907</v>
      </c>
      <c r="M96" s="3">
        <v>6932528244484</v>
      </c>
      <c r="N96" s="4">
        <v>9047.2999999999993</v>
      </c>
      <c r="O96" s="5" t="e">
        <f>VLOOKUP(J96,Plan3!K:M,3,FALSE)</f>
        <v>#N/A</v>
      </c>
      <c r="P96" s="416"/>
      <c r="Q96" s="416"/>
    </row>
    <row r="97" spans="1:17" ht="15.75" hidden="1" customHeight="1" x14ac:dyDescent="0.2">
      <c r="A97" s="225" t="s">
        <v>573</v>
      </c>
      <c r="B97" s="1">
        <v>20170091</v>
      </c>
      <c r="C97" s="225" t="s">
        <v>3238</v>
      </c>
      <c r="D97" s="23">
        <v>42927</v>
      </c>
      <c r="E97" s="74">
        <v>9955.94</v>
      </c>
      <c r="F97" s="229">
        <f>VLOOKUP(B97,'Captacao ANO A ANO'!A:E,5,FALSE)</f>
        <v>9955.94</v>
      </c>
      <c r="G97" s="223">
        <f t="shared" si="0"/>
        <v>0</v>
      </c>
      <c r="H97" s="224" t="str">
        <f>VLOOKUP(B97,'Captacao ANO A ANO'!A:R,8,FALSE)</f>
        <v>2015.01.0044</v>
      </c>
      <c r="I97" s="221" t="b">
        <f t="shared" si="1"/>
        <v>1</v>
      </c>
      <c r="J97" s="235">
        <v>20170091</v>
      </c>
      <c r="K97" s="6" t="s">
        <v>907</v>
      </c>
      <c r="L97" s="2" t="s">
        <v>907</v>
      </c>
      <c r="M97" s="3">
        <v>5182528243426</v>
      </c>
      <c r="N97" s="4">
        <v>9955.94</v>
      </c>
      <c r="O97" s="5" t="e">
        <f>VLOOKUP(J97,Plan3!K:M,3,FALSE)</f>
        <v>#N/A</v>
      </c>
      <c r="P97" s="416"/>
      <c r="Q97" s="416"/>
    </row>
    <row r="98" spans="1:17" ht="15.75" hidden="1" customHeight="1" x14ac:dyDescent="0.2">
      <c r="A98" s="225" t="s">
        <v>573</v>
      </c>
      <c r="B98" s="1">
        <v>20170092</v>
      </c>
      <c r="C98" s="225" t="s">
        <v>3240</v>
      </c>
      <c r="D98" s="23">
        <v>42927</v>
      </c>
      <c r="E98" s="74">
        <v>6286.75</v>
      </c>
      <c r="F98" s="229">
        <f>VLOOKUP(B98,'Captacao ANO A ANO'!A:E,5,FALSE)</f>
        <v>6286.75</v>
      </c>
      <c r="G98" s="223">
        <f t="shared" si="0"/>
        <v>0</v>
      </c>
      <c r="H98" s="224" t="str">
        <f>VLOOKUP(B98,'Captacao ANO A ANO'!A:R,8,FALSE)</f>
        <v>2015.01.0044</v>
      </c>
      <c r="I98" s="221" t="b">
        <f t="shared" si="1"/>
        <v>1</v>
      </c>
      <c r="J98" s="235">
        <v>20170092</v>
      </c>
      <c r="K98" s="6" t="s">
        <v>907</v>
      </c>
      <c r="L98" s="2" t="s">
        <v>907</v>
      </c>
      <c r="M98" s="3">
        <v>3822528243526</v>
      </c>
      <c r="N98" s="4">
        <v>6286.75</v>
      </c>
      <c r="O98" s="5" t="e">
        <f>VLOOKUP(J98,Plan3!K:M,3,FALSE)</f>
        <v>#N/A</v>
      </c>
      <c r="P98" s="416"/>
      <c r="Q98" s="416"/>
    </row>
    <row r="99" spans="1:17" ht="15.75" hidden="1" customHeight="1" x14ac:dyDescent="0.2">
      <c r="A99" s="225" t="s">
        <v>573</v>
      </c>
      <c r="B99" s="1">
        <v>20170093</v>
      </c>
      <c r="C99" s="225" t="s">
        <v>3242</v>
      </c>
      <c r="D99" s="23">
        <v>42927</v>
      </c>
      <c r="E99" s="74">
        <v>6067.32</v>
      </c>
      <c r="F99" s="229">
        <f>VLOOKUP(B99,'Captacao ANO A ANO'!A:E,5,FALSE)</f>
        <v>6067.32</v>
      </c>
      <c r="G99" s="223">
        <f t="shared" si="0"/>
        <v>0</v>
      </c>
      <c r="H99" s="224" t="str">
        <f>VLOOKUP(B99,'Captacao ANO A ANO'!A:R,8,FALSE)</f>
        <v>2015.01.0044</v>
      </c>
      <c r="I99" s="221" t="b">
        <f t="shared" si="1"/>
        <v>1</v>
      </c>
      <c r="J99" s="235">
        <v>20170093</v>
      </c>
      <c r="K99" s="6" t="s">
        <v>907</v>
      </c>
      <c r="L99" s="2" t="s">
        <v>907</v>
      </c>
      <c r="M99" s="3">
        <v>6072528245428</v>
      </c>
      <c r="N99" s="4">
        <v>6067.32</v>
      </c>
      <c r="O99" s="5" t="e">
        <f>VLOOKUP(J99,Plan3!K:M,3,FALSE)</f>
        <v>#N/A</v>
      </c>
      <c r="P99" s="416"/>
      <c r="Q99" s="416"/>
    </row>
    <row r="100" spans="1:17" ht="15.75" hidden="1" customHeight="1" x14ac:dyDescent="0.2">
      <c r="A100" s="225" t="s">
        <v>612</v>
      </c>
      <c r="B100" s="1">
        <v>20170094</v>
      </c>
      <c r="C100" s="225" t="s">
        <v>3250</v>
      </c>
      <c r="D100" s="23">
        <v>42909</v>
      </c>
      <c r="E100" s="74">
        <v>5686.56</v>
      </c>
      <c r="F100" s="223">
        <f>VLOOKUP(B100,'Captacao ANO A ANO'!A:E,5,FALSE)</f>
        <v>5686.56</v>
      </c>
      <c r="G100" s="223">
        <f t="shared" si="0"/>
        <v>0</v>
      </c>
      <c r="H100" s="224" t="str">
        <f>VLOOKUP(B100,'Captacao ANO A ANO'!A:R,8,FALSE)</f>
        <v>2015.01.0047</v>
      </c>
      <c r="I100" s="221" t="b">
        <f t="shared" si="1"/>
        <v>1</v>
      </c>
      <c r="J100" s="235">
        <v>20170094</v>
      </c>
      <c r="K100" s="6" t="s">
        <v>907</v>
      </c>
      <c r="L100" s="2" t="s">
        <v>907</v>
      </c>
      <c r="M100" s="3">
        <v>562528242825</v>
      </c>
      <c r="N100" s="4">
        <v>5686.56</v>
      </c>
      <c r="O100" s="5">
        <v>42909</v>
      </c>
      <c r="P100" s="292">
        <v>1</v>
      </c>
      <c r="Q100" s="292">
        <v>2017</v>
      </c>
    </row>
    <row r="101" spans="1:17" ht="15.75" hidden="1" customHeight="1" x14ac:dyDescent="0.2">
      <c r="A101" s="225" t="s">
        <v>612</v>
      </c>
      <c r="B101" s="1">
        <v>20170095</v>
      </c>
      <c r="C101" s="225" t="s">
        <v>3252</v>
      </c>
      <c r="D101" s="23">
        <v>42909</v>
      </c>
      <c r="E101" s="74">
        <v>10279.959999999999</v>
      </c>
      <c r="F101" s="223">
        <f>VLOOKUP(B101,'Captacao ANO A ANO'!A:E,5,FALSE)</f>
        <v>10279.959999999999</v>
      </c>
      <c r="G101" s="223">
        <f t="shared" si="0"/>
        <v>0</v>
      </c>
      <c r="H101" s="224" t="str">
        <f>VLOOKUP(B101,'Captacao ANO A ANO'!A:R,8,FALSE)</f>
        <v>2015.01.0047</v>
      </c>
      <c r="I101" s="221" t="b">
        <f t="shared" si="1"/>
        <v>1</v>
      </c>
      <c r="J101" s="235">
        <v>20170095</v>
      </c>
      <c r="K101" s="6" t="s">
        <v>907</v>
      </c>
      <c r="L101" s="2" t="s">
        <v>907</v>
      </c>
      <c r="M101" s="3">
        <v>3242528242962</v>
      </c>
      <c r="N101" s="4">
        <v>10279.959999999999</v>
      </c>
      <c r="O101" s="5">
        <v>42909</v>
      </c>
      <c r="P101" s="292">
        <v>1</v>
      </c>
      <c r="Q101" s="292">
        <v>2017</v>
      </c>
    </row>
    <row r="102" spans="1:17" ht="15.75" hidden="1" customHeight="1" x14ac:dyDescent="0.2">
      <c r="A102" s="225" t="s">
        <v>612</v>
      </c>
      <c r="B102" s="1">
        <v>20170096</v>
      </c>
      <c r="C102" s="225" t="s">
        <v>3254</v>
      </c>
      <c r="D102" s="23">
        <v>42909</v>
      </c>
      <c r="E102" s="74">
        <v>6718.56</v>
      </c>
      <c r="F102" s="223">
        <f>VLOOKUP(B102,'Captacao ANO A ANO'!A:E,5,FALSE)</f>
        <v>6718.56</v>
      </c>
      <c r="G102" s="223">
        <f t="shared" si="0"/>
        <v>0</v>
      </c>
      <c r="H102" s="224" t="str">
        <f>VLOOKUP(B102,'Captacao ANO A ANO'!A:R,8,FALSE)</f>
        <v>2015.01.0047</v>
      </c>
      <c r="I102" s="221" t="b">
        <f t="shared" si="1"/>
        <v>1</v>
      </c>
      <c r="J102" s="235">
        <v>20170096</v>
      </c>
      <c r="K102" s="6" t="s">
        <v>907</v>
      </c>
      <c r="L102" s="2" t="s">
        <v>907</v>
      </c>
      <c r="M102" s="3">
        <v>4792528242650</v>
      </c>
      <c r="N102" s="4">
        <v>6718.56</v>
      </c>
      <c r="O102" s="5">
        <v>42909</v>
      </c>
      <c r="P102" s="292">
        <v>1</v>
      </c>
      <c r="Q102" s="292">
        <v>2017</v>
      </c>
    </row>
    <row r="103" spans="1:17" ht="15.75" hidden="1" customHeight="1" x14ac:dyDescent="0.2">
      <c r="A103" s="225" t="s">
        <v>612</v>
      </c>
      <c r="B103" s="1">
        <v>20170097</v>
      </c>
      <c r="C103" s="225" t="s">
        <v>3257</v>
      </c>
      <c r="D103" s="23">
        <v>42909</v>
      </c>
      <c r="E103" s="74">
        <v>5731.92</v>
      </c>
      <c r="F103" s="223">
        <f>VLOOKUP(B103,'Captacao ANO A ANO'!A:E,5,FALSE)</f>
        <v>5731.92</v>
      </c>
      <c r="G103" s="223">
        <f t="shared" si="0"/>
        <v>0</v>
      </c>
      <c r="H103" s="224" t="str">
        <f>VLOOKUP(B103,'Captacao ANO A ANO'!A:R,8,FALSE)</f>
        <v>2015.01.0047</v>
      </c>
      <c r="I103" s="221" t="b">
        <f t="shared" si="1"/>
        <v>1</v>
      </c>
      <c r="J103" s="235">
        <v>20170097</v>
      </c>
      <c r="K103" s="6" t="s">
        <v>907</v>
      </c>
      <c r="L103" s="2" t="s">
        <v>907</v>
      </c>
      <c r="M103" s="3">
        <v>162528240340</v>
      </c>
      <c r="N103" s="4">
        <v>5731.92</v>
      </c>
      <c r="O103" s="5">
        <v>42909</v>
      </c>
      <c r="P103" s="292">
        <v>1</v>
      </c>
      <c r="Q103" s="292">
        <v>2017</v>
      </c>
    </row>
    <row r="104" spans="1:17" ht="15.75" hidden="1" customHeight="1" x14ac:dyDescent="0.2">
      <c r="A104" s="225" t="s">
        <v>612</v>
      </c>
      <c r="B104" s="1">
        <v>20170098</v>
      </c>
      <c r="C104" s="225" t="s">
        <v>3259</v>
      </c>
      <c r="D104" s="23">
        <v>42909</v>
      </c>
      <c r="E104" s="74">
        <v>5444.39</v>
      </c>
      <c r="F104" s="223">
        <f>VLOOKUP(B104,'Captacao ANO A ANO'!A:E,5,FALSE)</f>
        <v>5444.39</v>
      </c>
      <c r="G104" s="223">
        <f t="shared" si="0"/>
        <v>0</v>
      </c>
      <c r="H104" s="224" t="str">
        <f>VLOOKUP(B104,'Captacao ANO A ANO'!A:R,8,FALSE)</f>
        <v>2015.01.0047</v>
      </c>
      <c r="I104" s="221" t="b">
        <f t="shared" si="1"/>
        <v>1</v>
      </c>
      <c r="J104" s="235">
        <v>20170098</v>
      </c>
      <c r="K104" s="6" t="s">
        <v>907</v>
      </c>
      <c r="L104" s="2" t="s">
        <v>907</v>
      </c>
      <c r="M104" s="3">
        <v>6252528241364</v>
      </c>
      <c r="N104" s="4">
        <v>5444.39</v>
      </c>
      <c r="O104" s="5">
        <v>42909</v>
      </c>
      <c r="P104" s="292">
        <v>1</v>
      </c>
      <c r="Q104" s="292">
        <v>2017</v>
      </c>
    </row>
    <row r="105" spans="1:17" ht="15.75" hidden="1" customHeight="1" x14ac:dyDescent="0.2">
      <c r="A105" s="225" t="s">
        <v>612</v>
      </c>
      <c r="B105" s="1">
        <v>20170099</v>
      </c>
      <c r="C105" s="225" t="s">
        <v>3261</v>
      </c>
      <c r="D105" s="23">
        <v>42909</v>
      </c>
      <c r="E105" s="74">
        <v>5838.42</v>
      </c>
      <c r="F105" s="223">
        <f>VLOOKUP(B105,'Captacao ANO A ANO'!A:E,5,FALSE)</f>
        <v>5838.42</v>
      </c>
      <c r="G105" s="223">
        <f t="shared" si="0"/>
        <v>0</v>
      </c>
      <c r="H105" s="224" t="str">
        <f>VLOOKUP(B105,'Captacao ANO A ANO'!A:R,8,FALSE)</f>
        <v>2015.01.0047</v>
      </c>
      <c r="I105" s="221" t="b">
        <f t="shared" si="1"/>
        <v>1</v>
      </c>
      <c r="J105" s="235">
        <v>20170099</v>
      </c>
      <c r="K105" s="6" t="s">
        <v>907</v>
      </c>
      <c r="L105" s="2" t="s">
        <v>907</v>
      </c>
      <c r="M105" s="3">
        <v>6372528242318</v>
      </c>
      <c r="N105" s="4">
        <v>5838.42</v>
      </c>
      <c r="O105" s="5">
        <v>42909</v>
      </c>
      <c r="P105" s="292">
        <v>1</v>
      </c>
      <c r="Q105" s="292">
        <v>2017</v>
      </c>
    </row>
    <row r="106" spans="1:17" ht="15.75" hidden="1" customHeight="1" x14ac:dyDescent="0.2">
      <c r="A106" s="225" t="s">
        <v>612</v>
      </c>
      <c r="B106" s="1">
        <v>20170100</v>
      </c>
      <c r="C106" s="225" t="s">
        <v>3263</v>
      </c>
      <c r="D106" s="23">
        <v>42909</v>
      </c>
      <c r="E106" s="74">
        <v>5193.83</v>
      </c>
      <c r="F106" s="223">
        <f>VLOOKUP(B106,'Captacao ANO A ANO'!A:E,5,FALSE)</f>
        <v>5193.83</v>
      </c>
      <c r="G106" s="223">
        <f t="shared" si="0"/>
        <v>0</v>
      </c>
      <c r="H106" s="224" t="str">
        <f>VLOOKUP(B106,'Captacao ANO A ANO'!A:R,8,FALSE)</f>
        <v>2015.01.0047</v>
      </c>
      <c r="I106" s="221" t="b">
        <f t="shared" si="1"/>
        <v>1</v>
      </c>
      <c r="J106" s="235">
        <v>20170100</v>
      </c>
      <c r="K106" s="6" t="s">
        <v>907</v>
      </c>
      <c r="L106" s="2" t="s">
        <v>907</v>
      </c>
      <c r="M106" s="3">
        <v>2232528243066</v>
      </c>
      <c r="N106" s="4">
        <v>5193.83</v>
      </c>
      <c r="O106" s="5">
        <v>42909</v>
      </c>
      <c r="P106" s="292">
        <v>1</v>
      </c>
      <c r="Q106" s="292">
        <v>2017</v>
      </c>
    </row>
    <row r="107" spans="1:17" ht="15.75" hidden="1" customHeight="1" x14ac:dyDescent="0.2">
      <c r="A107" s="225" t="s">
        <v>612</v>
      </c>
      <c r="B107" s="1">
        <v>20170101</v>
      </c>
      <c r="C107" s="225" t="s">
        <v>3265</v>
      </c>
      <c r="D107" s="23">
        <v>42909</v>
      </c>
      <c r="E107" s="74">
        <v>6946.73</v>
      </c>
      <c r="F107" s="223">
        <f>VLOOKUP(B107,'Captacao ANO A ANO'!A:E,5,FALSE)</f>
        <v>6946.73</v>
      </c>
      <c r="G107" s="223">
        <f t="shared" si="0"/>
        <v>0</v>
      </c>
      <c r="H107" s="224" t="str">
        <f>VLOOKUP(B107,'Captacao ANO A ANO'!A:R,8,FALSE)</f>
        <v>2015.01.0047</v>
      </c>
      <c r="I107" s="221" t="b">
        <f t="shared" si="1"/>
        <v>1</v>
      </c>
      <c r="J107" s="235">
        <v>20170101</v>
      </c>
      <c r="K107" s="2" t="s">
        <v>907</v>
      </c>
      <c r="L107" s="2" t="s">
        <v>907</v>
      </c>
      <c r="M107" s="3">
        <v>2872528244240</v>
      </c>
      <c r="N107" s="4">
        <v>6946.73</v>
      </c>
      <c r="O107" s="5">
        <v>42909</v>
      </c>
      <c r="P107" s="292">
        <v>1</v>
      </c>
      <c r="Q107" s="292">
        <v>2017</v>
      </c>
    </row>
    <row r="108" spans="1:17" ht="15.75" hidden="1" customHeight="1" x14ac:dyDescent="0.2">
      <c r="A108" s="236" t="s">
        <v>612</v>
      </c>
      <c r="B108" s="1">
        <v>20170102</v>
      </c>
      <c r="C108" s="236" t="s">
        <v>3267</v>
      </c>
      <c r="D108" s="85">
        <v>42909</v>
      </c>
      <c r="E108" s="74">
        <v>5194.22</v>
      </c>
      <c r="F108" s="223">
        <f>VLOOKUP(B108,'Captacao ANO A ANO'!A:E,5,FALSE)</f>
        <v>5194.22</v>
      </c>
      <c r="G108" s="223">
        <f t="shared" si="0"/>
        <v>0</v>
      </c>
      <c r="H108" s="224" t="str">
        <f>VLOOKUP(B108,'Captacao ANO A ANO'!A:R,8,FALSE)</f>
        <v>2015.01.0047</v>
      </c>
      <c r="I108" s="221" t="b">
        <f t="shared" si="1"/>
        <v>1</v>
      </c>
      <c r="J108" s="235">
        <v>20170102</v>
      </c>
      <c r="K108" s="6" t="s">
        <v>907</v>
      </c>
      <c r="L108" s="2" t="s">
        <v>907</v>
      </c>
      <c r="M108" s="3">
        <v>1552528244566</v>
      </c>
      <c r="N108" s="4">
        <v>5194.22</v>
      </c>
      <c r="O108" s="5">
        <v>42909</v>
      </c>
      <c r="P108" s="292">
        <v>1</v>
      </c>
      <c r="Q108" s="292">
        <v>2017</v>
      </c>
    </row>
    <row r="109" spans="1:17" ht="15.75" hidden="1" customHeight="1" x14ac:dyDescent="0.2">
      <c r="A109" s="236" t="s">
        <v>612</v>
      </c>
      <c r="B109" s="1">
        <v>20170103</v>
      </c>
      <c r="C109" s="236" t="s">
        <v>3269</v>
      </c>
      <c r="D109" s="85">
        <v>42909</v>
      </c>
      <c r="E109" s="74">
        <v>6031.22</v>
      </c>
      <c r="F109" s="223">
        <f>VLOOKUP(B109,'Captacao ANO A ANO'!A:E,5,FALSE)</f>
        <v>6031.22</v>
      </c>
      <c r="G109" s="223">
        <f t="shared" si="0"/>
        <v>0</v>
      </c>
      <c r="H109" s="224" t="str">
        <f>VLOOKUP(B109,'Captacao ANO A ANO'!A:R,8,FALSE)</f>
        <v>2015.01.0047</v>
      </c>
      <c r="I109" s="221" t="b">
        <f t="shared" si="1"/>
        <v>1</v>
      </c>
      <c r="J109" s="235">
        <v>20170103</v>
      </c>
      <c r="K109" s="6" t="s">
        <v>907</v>
      </c>
      <c r="L109" s="2" t="s">
        <v>907</v>
      </c>
      <c r="M109" s="3">
        <v>2362528245580</v>
      </c>
      <c r="N109" s="4">
        <v>6031.22</v>
      </c>
      <c r="O109" s="5">
        <v>42909</v>
      </c>
      <c r="P109" s="292">
        <v>1</v>
      </c>
      <c r="Q109" s="292">
        <v>2017</v>
      </c>
    </row>
    <row r="110" spans="1:17" ht="15.75" hidden="1" customHeight="1" x14ac:dyDescent="0.2">
      <c r="A110" s="225" t="s">
        <v>612</v>
      </c>
      <c r="B110" s="1">
        <v>20170104</v>
      </c>
      <c r="C110" s="225" t="s">
        <v>3244</v>
      </c>
      <c r="D110" s="23">
        <v>42895</v>
      </c>
      <c r="E110" s="74">
        <v>15215.68</v>
      </c>
      <c r="F110" s="223">
        <f>VLOOKUP(B110,'Captacao ANO A ANO'!A:E,5,FALSE)</f>
        <v>15215.68</v>
      </c>
      <c r="G110" s="223">
        <f t="shared" si="0"/>
        <v>0</v>
      </c>
      <c r="H110" s="224" t="str">
        <f>VLOOKUP(B110,'Captacao ANO A ANO'!A:R,8,FALSE)</f>
        <v>2015.01.0047</v>
      </c>
      <c r="I110" s="221" t="b">
        <f t="shared" si="1"/>
        <v>1</v>
      </c>
      <c r="J110" s="1">
        <v>20170104</v>
      </c>
      <c r="K110" s="6" t="s">
        <v>899</v>
      </c>
      <c r="L110" s="2" t="s">
        <v>899</v>
      </c>
      <c r="M110" s="3">
        <v>2363164390059</v>
      </c>
      <c r="N110" s="4">
        <v>15215.68</v>
      </c>
      <c r="O110" s="5">
        <v>42895</v>
      </c>
      <c r="P110" s="292">
        <v>1</v>
      </c>
      <c r="Q110" s="292">
        <v>2017</v>
      </c>
    </row>
    <row r="111" spans="1:17" ht="15.75" hidden="1" customHeight="1" x14ac:dyDescent="0.2">
      <c r="A111" s="19" t="s">
        <v>853</v>
      </c>
      <c r="B111" s="1">
        <v>20170105</v>
      </c>
      <c r="C111" s="19" t="s">
        <v>3177</v>
      </c>
      <c r="D111" s="24">
        <v>42849</v>
      </c>
      <c r="E111" s="74">
        <v>36000</v>
      </c>
      <c r="F111" s="223">
        <f>VLOOKUP(B111,'Captacao ANO A ANO'!A:E,5,FALSE)</f>
        <v>36000</v>
      </c>
      <c r="G111" s="223">
        <f t="shared" si="0"/>
        <v>0</v>
      </c>
      <c r="H111" s="224" t="str">
        <f>VLOOKUP(B111,'Captacao ANO A ANO'!A:R,8,FALSE)</f>
        <v>2015.01.0008</v>
      </c>
      <c r="I111" s="221" t="b">
        <f t="shared" si="1"/>
        <v>1</v>
      </c>
      <c r="J111" s="1">
        <v>20170105</v>
      </c>
      <c r="K111" s="2" t="s">
        <v>426</v>
      </c>
      <c r="L111" s="2" t="s">
        <v>426</v>
      </c>
      <c r="M111" s="3">
        <v>10165350067</v>
      </c>
      <c r="N111" s="4">
        <v>36000</v>
      </c>
      <c r="O111" s="5">
        <v>42849</v>
      </c>
      <c r="P111" s="292">
        <v>1</v>
      </c>
      <c r="Q111" s="292">
        <v>2017</v>
      </c>
    </row>
    <row r="112" spans="1:17" ht="15.75" hidden="1" customHeight="1" x14ac:dyDescent="0.2">
      <c r="A112" s="225" t="s">
        <v>741</v>
      </c>
      <c r="B112" s="1">
        <v>20170106</v>
      </c>
      <c r="C112" s="236" t="s">
        <v>3292</v>
      </c>
      <c r="D112" s="85">
        <v>42837</v>
      </c>
      <c r="E112" s="77">
        <v>100764.81</v>
      </c>
      <c r="F112" s="223">
        <f>VLOOKUP(B112,'Captacao ANO A ANO'!A:E,5,FALSE)</f>
        <v>100764.81</v>
      </c>
      <c r="G112" s="223">
        <f t="shared" si="0"/>
        <v>0</v>
      </c>
      <c r="H112" s="224" t="str">
        <f>VLOOKUP(B112,'Captacao ANO A ANO'!A:R,8,FALSE)</f>
        <v>2015.01.0095</v>
      </c>
      <c r="I112" s="221" t="b">
        <f t="shared" si="1"/>
        <v>1</v>
      </c>
      <c r="J112" s="1">
        <v>20170106</v>
      </c>
      <c r="K112" s="2" t="s">
        <v>843</v>
      </c>
      <c r="L112" s="2" t="s">
        <v>843</v>
      </c>
      <c r="M112" s="3">
        <v>3671708000128</v>
      </c>
      <c r="N112" s="4">
        <v>100764.81</v>
      </c>
      <c r="O112" s="5">
        <v>42837</v>
      </c>
      <c r="P112" s="292">
        <v>1</v>
      </c>
      <c r="Q112" s="292">
        <v>2017</v>
      </c>
    </row>
    <row r="113" spans="1:17" ht="15.75" hidden="1" customHeight="1" x14ac:dyDescent="0.2">
      <c r="A113" s="19" t="s">
        <v>853</v>
      </c>
      <c r="B113" s="1">
        <v>20170107</v>
      </c>
      <c r="C113" s="237" t="s">
        <v>3182</v>
      </c>
      <c r="D113" s="238">
        <v>42874</v>
      </c>
      <c r="E113" s="77">
        <v>73300</v>
      </c>
      <c r="F113" s="223">
        <f>VLOOKUP(B113,'Captacao ANO A ANO'!A:E,5,FALSE)</f>
        <v>73300</v>
      </c>
      <c r="G113" s="223">
        <f t="shared" si="0"/>
        <v>0</v>
      </c>
      <c r="H113" s="224" t="str">
        <f>VLOOKUP(B113,'Captacao ANO A ANO'!A:R,8,FALSE)</f>
        <v>2015.01.0008</v>
      </c>
      <c r="I113" s="221" t="b">
        <f t="shared" si="1"/>
        <v>1</v>
      </c>
      <c r="J113" s="1">
        <v>20170107</v>
      </c>
      <c r="K113" s="2" t="s">
        <v>877</v>
      </c>
      <c r="L113" s="2" t="s">
        <v>877</v>
      </c>
      <c r="M113" s="3">
        <v>621171860020</v>
      </c>
      <c r="N113" s="4">
        <v>73300</v>
      </c>
      <c r="O113" s="5">
        <v>42874</v>
      </c>
      <c r="P113" s="292">
        <v>1</v>
      </c>
      <c r="Q113" s="292">
        <v>2017</v>
      </c>
    </row>
    <row r="114" spans="1:17" ht="15.75" hidden="1" customHeight="1" x14ac:dyDescent="0.2">
      <c r="A114" s="133" t="s">
        <v>810</v>
      </c>
      <c r="B114" s="226">
        <v>20170109</v>
      </c>
      <c r="C114" s="239" t="s">
        <v>3558</v>
      </c>
      <c r="D114" s="92">
        <v>42843</v>
      </c>
      <c r="E114" s="240">
        <v>28020.9</v>
      </c>
      <c r="F114" s="229">
        <f>VLOOKUP(B114,'Captacao ANO A ANO'!A:E,5,FALSE)</f>
        <v>28020.9</v>
      </c>
      <c r="G114" s="223">
        <f t="shared" si="0"/>
        <v>0</v>
      </c>
      <c r="H114" s="224" t="str">
        <f>VLOOKUP(B114,'Captacao ANO A ANO'!A:R,8,FALSE)</f>
        <v>2016.01.0064</v>
      </c>
      <c r="I114" s="221" t="b">
        <f t="shared" si="1"/>
        <v>1</v>
      </c>
      <c r="J114" s="1">
        <v>20170109</v>
      </c>
      <c r="K114" s="2" t="s">
        <v>808</v>
      </c>
      <c r="L114" s="2" t="s">
        <v>808</v>
      </c>
      <c r="M114" s="3">
        <v>7020533332185</v>
      </c>
      <c r="N114" s="4">
        <v>28020.9</v>
      </c>
      <c r="O114" s="5">
        <v>42843</v>
      </c>
      <c r="P114" s="292">
        <v>1</v>
      </c>
      <c r="Q114" s="292">
        <v>2017</v>
      </c>
    </row>
    <row r="115" spans="1:17" ht="15.75" hidden="1" customHeight="1" x14ac:dyDescent="0.2">
      <c r="A115" s="133" t="s">
        <v>810</v>
      </c>
      <c r="B115" s="226">
        <v>20170110</v>
      </c>
      <c r="C115" s="239" t="s">
        <v>3560</v>
      </c>
      <c r="D115" s="92">
        <v>42843</v>
      </c>
      <c r="E115" s="240">
        <v>24741.040000000001</v>
      </c>
      <c r="F115" s="229">
        <f>VLOOKUP(B115,'Captacao ANO A ANO'!A:E,5,FALSE)</f>
        <v>24741.040000000001</v>
      </c>
      <c r="G115" s="223">
        <f t="shared" si="0"/>
        <v>0</v>
      </c>
      <c r="H115" s="224" t="str">
        <f>VLOOKUP(B115,'Captacao ANO A ANO'!A:R,8,FALSE)</f>
        <v>2016.01.0064</v>
      </c>
      <c r="I115" s="221" t="b">
        <f t="shared" si="1"/>
        <v>1</v>
      </c>
      <c r="J115" s="1">
        <v>20170110</v>
      </c>
      <c r="K115" s="2" t="s">
        <v>808</v>
      </c>
      <c r="L115" s="2" t="s">
        <v>808</v>
      </c>
      <c r="M115" s="3">
        <v>7020533332428</v>
      </c>
      <c r="N115" s="4">
        <v>24741.040000000001</v>
      </c>
      <c r="O115" s="5">
        <v>42843</v>
      </c>
      <c r="P115" s="292">
        <v>1</v>
      </c>
      <c r="Q115" s="292">
        <v>2017</v>
      </c>
    </row>
    <row r="116" spans="1:17" ht="15.75" hidden="1" customHeight="1" x14ac:dyDescent="0.2">
      <c r="A116" s="133" t="s">
        <v>810</v>
      </c>
      <c r="B116" s="226">
        <v>20170111</v>
      </c>
      <c r="C116" s="239" t="s">
        <v>3562</v>
      </c>
      <c r="D116" s="92">
        <v>42843</v>
      </c>
      <c r="E116" s="240">
        <v>5213.49</v>
      </c>
      <c r="F116" s="229">
        <f>VLOOKUP(B116,'Captacao ANO A ANO'!A:E,5,FALSE)</f>
        <v>5213.49</v>
      </c>
      <c r="G116" s="223">
        <f t="shared" si="0"/>
        <v>0</v>
      </c>
      <c r="H116" s="224" t="str">
        <f>VLOOKUP(B116,'Captacao ANO A ANO'!A:R,8,FALSE)</f>
        <v>2016.01.0064</v>
      </c>
      <c r="I116" s="221" t="b">
        <f t="shared" si="1"/>
        <v>1</v>
      </c>
      <c r="J116" s="1">
        <v>20170111</v>
      </c>
      <c r="K116" s="2" t="s">
        <v>808</v>
      </c>
      <c r="L116" s="2" t="s">
        <v>808</v>
      </c>
      <c r="M116" s="3">
        <v>7022732580474</v>
      </c>
      <c r="N116" s="4">
        <v>5213.49</v>
      </c>
      <c r="O116" s="5">
        <v>42843</v>
      </c>
      <c r="P116" s="292">
        <v>1</v>
      </c>
      <c r="Q116" s="292">
        <v>2017</v>
      </c>
    </row>
    <row r="117" spans="1:17" ht="15.75" hidden="1" customHeight="1" x14ac:dyDescent="0.2">
      <c r="A117" s="225" t="s">
        <v>612</v>
      </c>
      <c r="B117" s="1">
        <v>20170112</v>
      </c>
      <c r="C117" s="236" t="s">
        <v>3247</v>
      </c>
      <c r="D117" s="85">
        <v>42895</v>
      </c>
      <c r="E117" s="77">
        <v>27000</v>
      </c>
      <c r="F117" s="223">
        <f>VLOOKUP(B117,'Captacao ANO A ANO'!A:E,5,FALSE)</f>
        <v>27000</v>
      </c>
      <c r="G117" s="223">
        <f t="shared" si="0"/>
        <v>0</v>
      </c>
      <c r="H117" s="224" t="str">
        <f>VLOOKUP(B117,'Captacao ANO A ANO'!A:R,8,FALSE)</f>
        <v>2015.01.0047</v>
      </c>
      <c r="I117" s="221" t="b">
        <f t="shared" si="1"/>
        <v>1</v>
      </c>
      <c r="J117" s="1">
        <v>20170112</v>
      </c>
      <c r="K117" s="6" t="s">
        <v>901</v>
      </c>
      <c r="L117" s="2" t="s">
        <v>901</v>
      </c>
      <c r="M117" s="3">
        <v>19379020040</v>
      </c>
      <c r="N117" s="4">
        <v>27000</v>
      </c>
      <c r="O117" s="5">
        <v>42895</v>
      </c>
      <c r="P117" s="292">
        <v>1</v>
      </c>
      <c r="Q117" s="292">
        <v>2017</v>
      </c>
    </row>
    <row r="118" spans="1:17" ht="15.75" hidden="1" customHeight="1" x14ac:dyDescent="0.2">
      <c r="A118" s="231" t="s">
        <v>536</v>
      </c>
      <c r="B118" s="1">
        <v>20170114</v>
      </c>
      <c r="C118" s="234" t="s">
        <v>3488</v>
      </c>
      <c r="D118" s="85">
        <v>42852</v>
      </c>
      <c r="E118" s="29">
        <v>30000</v>
      </c>
      <c r="F118" s="223">
        <f>VLOOKUP(B118,'Captacao ANO A ANO'!A:E,5,FALSE)</f>
        <v>30000</v>
      </c>
      <c r="G118" s="223">
        <f t="shared" si="0"/>
        <v>0</v>
      </c>
      <c r="H118" s="224" t="str">
        <f>VLOOKUP(B118,'Captacao ANO A ANO'!A:R,8,FALSE)</f>
        <v>2016.01.0030</v>
      </c>
      <c r="I118" s="221" t="b">
        <f t="shared" si="1"/>
        <v>1</v>
      </c>
      <c r="J118" s="1">
        <v>20170114</v>
      </c>
      <c r="K118" s="2" t="s">
        <v>13</v>
      </c>
      <c r="L118" s="2" t="s">
        <v>13</v>
      </c>
      <c r="M118" s="3">
        <v>3670940070333</v>
      </c>
      <c r="N118" s="4">
        <v>30000</v>
      </c>
      <c r="O118" s="5">
        <v>42857</v>
      </c>
      <c r="P118" s="292">
        <v>1</v>
      </c>
      <c r="Q118" s="292">
        <v>2017</v>
      </c>
    </row>
    <row r="119" spans="1:17" ht="15.75" hidden="1" customHeight="1" x14ac:dyDescent="0.2">
      <c r="A119" s="234" t="s">
        <v>536</v>
      </c>
      <c r="B119" s="1">
        <v>20170115</v>
      </c>
      <c r="C119" s="234" t="s">
        <v>3489</v>
      </c>
      <c r="D119" s="85">
        <v>42852</v>
      </c>
      <c r="E119" s="29">
        <v>168500</v>
      </c>
      <c r="F119" s="223">
        <f>VLOOKUP(B119,'Captacao ANO A ANO'!A:E,5,FALSE)</f>
        <v>168500</v>
      </c>
      <c r="G119" s="223">
        <f t="shared" si="0"/>
        <v>0</v>
      </c>
      <c r="H119" s="224" t="str">
        <f>VLOOKUP(B119,'Captacao ANO A ANO'!A:R,8,FALSE)</f>
        <v>2016.01.0030</v>
      </c>
      <c r="I119" s="221" t="b">
        <f t="shared" si="1"/>
        <v>1</v>
      </c>
      <c r="J119" s="1">
        <v>20170115</v>
      </c>
      <c r="K119" s="2" t="s">
        <v>13</v>
      </c>
      <c r="L119" s="2" t="s">
        <v>13</v>
      </c>
      <c r="M119" s="3">
        <v>3620940071372</v>
      </c>
      <c r="N119" s="4">
        <v>168500</v>
      </c>
      <c r="O119" s="5">
        <v>42852</v>
      </c>
      <c r="P119" s="292">
        <v>1</v>
      </c>
      <c r="Q119" s="292">
        <v>2017</v>
      </c>
    </row>
    <row r="120" spans="1:17" ht="15.75" hidden="1" customHeight="1" x14ac:dyDescent="0.2">
      <c r="A120" s="234" t="s">
        <v>855</v>
      </c>
      <c r="B120" s="1">
        <v>20170116</v>
      </c>
      <c r="C120" s="234" t="s">
        <v>3480</v>
      </c>
      <c r="D120" s="85">
        <v>42852</v>
      </c>
      <c r="E120" s="29">
        <v>30000</v>
      </c>
      <c r="F120" s="223">
        <f>VLOOKUP(B120,'Captacao ANO A ANO'!A:E,5,FALSE)</f>
        <v>30000</v>
      </c>
      <c r="G120" s="223">
        <f t="shared" si="0"/>
        <v>0</v>
      </c>
      <c r="H120" s="224" t="str">
        <f>VLOOKUP(B120,'Captacao ANO A ANO'!A:R,8,FALSE)</f>
        <v>2016.01.0025</v>
      </c>
      <c r="I120" s="221" t="b">
        <f t="shared" si="1"/>
        <v>1</v>
      </c>
      <c r="J120" s="1">
        <v>20170116</v>
      </c>
      <c r="K120" s="2" t="s">
        <v>13</v>
      </c>
      <c r="L120" s="2" t="s">
        <v>13</v>
      </c>
      <c r="M120" s="3">
        <v>3670940070333</v>
      </c>
      <c r="N120" s="4">
        <v>30000</v>
      </c>
      <c r="O120" s="5">
        <v>42852</v>
      </c>
      <c r="P120" s="292">
        <v>1</v>
      </c>
      <c r="Q120" s="292">
        <v>2017</v>
      </c>
    </row>
    <row r="121" spans="1:17" ht="15.75" hidden="1" customHeight="1" x14ac:dyDescent="0.2">
      <c r="A121" s="234" t="s">
        <v>855</v>
      </c>
      <c r="B121" s="1">
        <v>20170117</v>
      </c>
      <c r="C121" s="234" t="s">
        <v>3476</v>
      </c>
      <c r="D121" s="85">
        <v>42852</v>
      </c>
      <c r="E121" s="29">
        <v>168500</v>
      </c>
      <c r="F121" s="223">
        <f>VLOOKUP(B121,'Captacao ANO A ANO'!A:E,5,FALSE)</f>
        <v>168500</v>
      </c>
      <c r="G121" s="223">
        <f t="shared" si="0"/>
        <v>0</v>
      </c>
      <c r="H121" s="224" t="str">
        <f>VLOOKUP(B121,'Captacao ANO A ANO'!A:R,8,FALSE)</f>
        <v>2016.01.0025</v>
      </c>
      <c r="I121" s="221" t="b">
        <f t="shared" si="1"/>
        <v>1</v>
      </c>
      <c r="J121" s="1">
        <v>20170117</v>
      </c>
      <c r="K121" s="2" t="s">
        <v>13</v>
      </c>
      <c r="L121" s="2" t="s">
        <v>13</v>
      </c>
      <c r="M121" s="3">
        <v>3620940071372</v>
      </c>
      <c r="N121" s="4">
        <v>168500</v>
      </c>
      <c r="O121" s="5">
        <v>42852</v>
      </c>
      <c r="P121" s="292">
        <v>1</v>
      </c>
      <c r="Q121" s="292">
        <v>2017</v>
      </c>
    </row>
    <row r="122" spans="1:17" ht="15.75" hidden="1" customHeight="1" x14ac:dyDescent="0.2">
      <c r="A122" s="241" t="s">
        <v>888</v>
      </c>
      <c r="B122" s="226">
        <v>20170118</v>
      </c>
      <c r="C122" s="239" t="s">
        <v>3409</v>
      </c>
      <c r="D122" s="92">
        <v>42891</v>
      </c>
      <c r="E122" s="77">
        <v>284772.21999999997</v>
      </c>
      <c r="F122" s="229">
        <f>VLOOKUP(B122,'Captacao ANO A ANO'!A:E,5,FALSE)</f>
        <v>284772.21999999997</v>
      </c>
      <c r="G122" s="223">
        <f t="shared" si="0"/>
        <v>0</v>
      </c>
      <c r="H122" s="224" t="str">
        <f>VLOOKUP(B122,'Captacao ANO A ANO'!A:R,8,FALSE)</f>
        <v>2016.01.0001</v>
      </c>
      <c r="I122" s="221" t="b">
        <f t="shared" si="1"/>
        <v>1</v>
      </c>
      <c r="J122" s="1">
        <v>20170118</v>
      </c>
      <c r="K122" s="6" t="s">
        <v>100</v>
      </c>
      <c r="L122" s="2" t="s">
        <v>100</v>
      </c>
      <c r="M122" s="3">
        <v>621904680045</v>
      </c>
      <c r="N122" s="4">
        <v>284772.21999999997</v>
      </c>
      <c r="O122" s="5">
        <v>42891</v>
      </c>
      <c r="P122" s="292">
        <v>1</v>
      </c>
      <c r="Q122" s="292">
        <v>2017</v>
      </c>
    </row>
    <row r="123" spans="1:17" ht="15.75" hidden="1" customHeight="1" x14ac:dyDescent="0.2">
      <c r="A123" s="236" t="s">
        <v>861</v>
      </c>
      <c r="B123" s="1">
        <v>20170119</v>
      </c>
      <c r="C123" s="236" t="s">
        <v>3330</v>
      </c>
      <c r="D123" s="85">
        <v>42852</v>
      </c>
      <c r="E123" s="77">
        <v>136160</v>
      </c>
      <c r="F123" s="223">
        <f>VLOOKUP(B123,'Captacao ANO A ANO'!A:E,5,FALSE)</f>
        <v>136160</v>
      </c>
      <c r="G123" s="223">
        <f t="shared" si="0"/>
        <v>0</v>
      </c>
      <c r="H123" s="224" t="str">
        <f>VLOOKUP(B123,'Captacao ANO A ANO'!A:R,8,FALSE)</f>
        <v>2015.01.0195</v>
      </c>
      <c r="I123" s="221" t="b">
        <f t="shared" si="1"/>
        <v>1</v>
      </c>
      <c r="J123" s="1">
        <v>20170119</v>
      </c>
      <c r="K123" s="2" t="s">
        <v>860</v>
      </c>
      <c r="L123" s="2" t="s">
        <v>210</v>
      </c>
      <c r="M123" s="3">
        <v>21963710649</v>
      </c>
      <c r="N123" s="4">
        <v>136160</v>
      </c>
      <c r="O123" s="5">
        <v>42852</v>
      </c>
      <c r="P123" s="292">
        <v>1</v>
      </c>
      <c r="Q123" s="292">
        <v>2017</v>
      </c>
    </row>
    <row r="124" spans="1:17" ht="15.75" hidden="1" customHeight="1" x14ac:dyDescent="0.2">
      <c r="A124" s="234" t="s">
        <v>871</v>
      </c>
      <c r="B124" s="1">
        <v>20170120</v>
      </c>
      <c r="C124" s="234" t="s">
        <v>3494</v>
      </c>
      <c r="D124" s="85">
        <v>42860</v>
      </c>
      <c r="E124" s="29">
        <v>275091.78000000003</v>
      </c>
      <c r="F124" s="223">
        <f>VLOOKUP(B124,'Captacao ANO A ANO'!A:E,5,FALSE)</f>
        <v>275091.78000000003</v>
      </c>
      <c r="G124" s="223">
        <f t="shared" si="0"/>
        <v>0</v>
      </c>
      <c r="H124" s="224" t="str">
        <f>VLOOKUP(B124,'Captacao ANO A ANO'!A:R,8,FALSE)</f>
        <v>2016.01.0032</v>
      </c>
      <c r="I124" s="221" t="b">
        <f t="shared" si="1"/>
        <v>1</v>
      </c>
      <c r="J124" s="1">
        <v>20170120</v>
      </c>
      <c r="K124" s="2" t="s">
        <v>860</v>
      </c>
      <c r="L124" s="2" t="s">
        <v>210</v>
      </c>
      <c r="M124" s="3">
        <v>21963710568</v>
      </c>
      <c r="N124" s="4">
        <v>275091.78000000003</v>
      </c>
      <c r="O124" s="5">
        <v>42860</v>
      </c>
      <c r="P124" s="292">
        <v>1</v>
      </c>
      <c r="Q124" s="292">
        <v>2017</v>
      </c>
    </row>
    <row r="125" spans="1:17" ht="15.75" hidden="1" customHeight="1" x14ac:dyDescent="0.2">
      <c r="A125" s="236" t="s">
        <v>873</v>
      </c>
      <c r="B125" s="1">
        <v>20170121</v>
      </c>
      <c r="C125" s="236" t="s">
        <v>3422</v>
      </c>
      <c r="D125" s="85">
        <v>42863</v>
      </c>
      <c r="E125" s="77">
        <v>228546.22</v>
      </c>
      <c r="F125" s="223">
        <f>VLOOKUP(B125,'Captacao ANO A ANO'!A:E,5,FALSE)</f>
        <v>228546.22</v>
      </c>
      <c r="G125" s="223">
        <f t="shared" si="0"/>
        <v>0</v>
      </c>
      <c r="H125" s="224" t="str">
        <f>VLOOKUP(B125,'Captacao ANO A ANO'!A:R,8,FALSE)</f>
        <v>2016.01.0017</v>
      </c>
      <c r="I125" s="221" t="b">
        <f t="shared" si="1"/>
        <v>1</v>
      </c>
      <c r="J125" s="1">
        <v>20170121</v>
      </c>
      <c r="K125" s="2" t="s">
        <v>774</v>
      </c>
      <c r="L125" s="2" t="s">
        <v>774</v>
      </c>
      <c r="M125" s="3">
        <v>626163440292</v>
      </c>
      <c r="N125" s="4">
        <v>228546.22</v>
      </c>
      <c r="O125" s="5">
        <v>42863</v>
      </c>
      <c r="P125" s="292">
        <v>1</v>
      </c>
      <c r="Q125" s="292">
        <v>2017</v>
      </c>
    </row>
    <row r="126" spans="1:17" ht="15.75" hidden="1" customHeight="1" x14ac:dyDescent="0.2">
      <c r="A126" s="234" t="s">
        <v>857</v>
      </c>
      <c r="B126" s="1">
        <v>20170123</v>
      </c>
      <c r="C126" s="234" t="s">
        <v>3508</v>
      </c>
      <c r="D126" s="85">
        <v>42852</v>
      </c>
      <c r="E126" s="29">
        <v>101700</v>
      </c>
      <c r="F126" s="223">
        <f>VLOOKUP(B126,'Captacao ANO A ANO'!A:E,5,FALSE)</f>
        <v>101700</v>
      </c>
      <c r="G126" s="223">
        <f t="shared" si="0"/>
        <v>0</v>
      </c>
      <c r="H126" s="224" t="str">
        <f>VLOOKUP(B126,'Captacao ANO A ANO'!A:R,8,FALSE)</f>
        <v>2016.01.0038</v>
      </c>
      <c r="I126" s="221" t="b">
        <f t="shared" si="1"/>
        <v>1</v>
      </c>
      <c r="J126" s="1">
        <v>20170123</v>
      </c>
      <c r="K126" s="2" t="s">
        <v>313</v>
      </c>
      <c r="L126" s="2" t="s">
        <v>308</v>
      </c>
      <c r="M126" s="3">
        <v>7029809450010</v>
      </c>
      <c r="N126" s="4">
        <v>101700</v>
      </c>
      <c r="O126" s="5">
        <v>42852</v>
      </c>
      <c r="P126" s="292">
        <v>1</v>
      </c>
      <c r="Q126" s="292">
        <v>2017</v>
      </c>
    </row>
    <row r="127" spans="1:17" ht="15.75" hidden="1" customHeight="1" x14ac:dyDescent="0.2">
      <c r="A127" s="234" t="s">
        <v>857</v>
      </c>
      <c r="B127" s="1">
        <v>20170125</v>
      </c>
      <c r="C127" s="234" t="s">
        <v>3510</v>
      </c>
      <c r="D127" s="85">
        <v>42852</v>
      </c>
      <c r="E127" s="29">
        <v>184518.55</v>
      </c>
      <c r="F127" s="223">
        <f>VLOOKUP(B127,'Captacao ANO A ANO'!A:E,5,FALSE)</f>
        <v>184518.55</v>
      </c>
      <c r="G127" s="223">
        <f t="shared" si="0"/>
        <v>0</v>
      </c>
      <c r="H127" s="224" t="str">
        <f>VLOOKUP(B127,'Captacao ANO A ANO'!A:R,8,FALSE)</f>
        <v>2016.01.0038</v>
      </c>
      <c r="I127" s="221" t="b">
        <f t="shared" si="1"/>
        <v>1</v>
      </c>
      <c r="J127" s="1">
        <v>20170125</v>
      </c>
      <c r="K127" s="2" t="s">
        <v>307</v>
      </c>
      <c r="L127" s="2" t="s">
        <v>308</v>
      </c>
      <c r="M127" s="3">
        <v>7020425590063</v>
      </c>
      <c r="N127" s="4">
        <v>184518.55</v>
      </c>
      <c r="O127" s="5">
        <v>42852</v>
      </c>
      <c r="P127" s="292">
        <v>1</v>
      </c>
      <c r="Q127" s="292">
        <v>2017</v>
      </c>
    </row>
    <row r="128" spans="1:17" ht="15.75" hidden="1" customHeight="1" x14ac:dyDescent="0.2">
      <c r="A128" s="234" t="s">
        <v>830</v>
      </c>
      <c r="B128" s="1">
        <v>20170126</v>
      </c>
      <c r="C128" s="234" t="s">
        <v>3520</v>
      </c>
      <c r="D128" s="85">
        <v>42866</v>
      </c>
      <c r="E128" s="29">
        <v>14474.55</v>
      </c>
      <c r="F128" s="223">
        <f>VLOOKUP(B128,'Captacao ANO A ANO'!A:E,5,FALSE)</f>
        <v>14474.55</v>
      </c>
      <c r="G128" s="223">
        <f t="shared" si="0"/>
        <v>0</v>
      </c>
      <c r="H128" s="224" t="str">
        <f>VLOOKUP(B128,'Captacao ANO A ANO'!A:R,8,FALSE)</f>
        <v>2016.01.0041</v>
      </c>
      <c r="I128" s="221" t="b">
        <f t="shared" si="1"/>
        <v>1</v>
      </c>
      <c r="J128" s="1">
        <v>20170126</v>
      </c>
      <c r="K128" s="2" t="s">
        <v>875</v>
      </c>
      <c r="L128" s="2" t="s">
        <v>875</v>
      </c>
      <c r="M128" s="3">
        <v>7072995750079</v>
      </c>
      <c r="N128" s="4">
        <v>14474.55</v>
      </c>
      <c r="O128" s="5">
        <v>42866</v>
      </c>
      <c r="P128" s="292">
        <v>1</v>
      </c>
      <c r="Q128" s="292">
        <v>2017</v>
      </c>
    </row>
    <row r="129" spans="1:17" ht="15.75" hidden="1" customHeight="1" x14ac:dyDescent="0.2">
      <c r="A129" s="241" t="s">
        <v>869</v>
      </c>
      <c r="B129" s="226">
        <v>20170127</v>
      </c>
      <c r="C129" s="239" t="s">
        <v>3531</v>
      </c>
      <c r="D129" s="92">
        <v>42860</v>
      </c>
      <c r="E129" s="240">
        <v>110000</v>
      </c>
      <c r="F129" s="229">
        <f>VLOOKUP(B129,'Captacao ANO A ANO'!A:E,5,FALSE)</f>
        <v>110000</v>
      </c>
      <c r="G129" s="223">
        <f t="shared" si="0"/>
        <v>0</v>
      </c>
      <c r="H129" s="224" t="str">
        <f>VLOOKUP(B129,'Captacao ANO A ANO'!A:R,8,FALSE)</f>
        <v>2016.01.0057</v>
      </c>
      <c r="I129" s="221" t="b">
        <f t="shared" si="1"/>
        <v>1</v>
      </c>
      <c r="J129" s="1">
        <v>20170127</v>
      </c>
      <c r="K129" s="2" t="s">
        <v>13</v>
      </c>
      <c r="L129" s="2" t="s">
        <v>13</v>
      </c>
      <c r="M129" s="3">
        <v>3670940070333</v>
      </c>
      <c r="N129" s="4">
        <v>110000</v>
      </c>
      <c r="O129" s="5">
        <v>42860</v>
      </c>
      <c r="P129" s="292">
        <v>1</v>
      </c>
      <c r="Q129" s="292">
        <v>2017</v>
      </c>
    </row>
    <row r="130" spans="1:17" ht="15.75" hidden="1" customHeight="1" x14ac:dyDescent="0.2">
      <c r="A130" s="241" t="s">
        <v>869</v>
      </c>
      <c r="B130" s="226">
        <v>20170128</v>
      </c>
      <c r="C130" s="239" t="s">
        <v>3533</v>
      </c>
      <c r="D130" s="92">
        <v>42860</v>
      </c>
      <c r="E130" s="240">
        <v>69904.100000000006</v>
      </c>
      <c r="F130" s="229">
        <f>VLOOKUP(B130,'Captacao ANO A ANO'!A:E,5,FALSE)</f>
        <v>69904.100000000006</v>
      </c>
      <c r="G130" s="223">
        <f t="shared" si="0"/>
        <v>0</v>
      </c>
      <c r="H130" s="224" t="str">
        <f>VLOOKUP(B130,'Captacao ANO A ANO'!A:R,8,FALSE)</f>
        <v>2016.01.0057</v>
      </c>
      <c r="I130" s="221" t="b">
        <f t="shared" si="1"/>
        <v>1</v>
      </c>
      <c r="J130" s="1">
        <v>20170128</v>
      </c>
      <c r="K130" s="2" t="s">
        <v>13</v>
      </c>
      <c r="L130" s="2" t="s">
        <v>13</v>
      </c>
      <c r="M130" s="3">
        <v>3620940071372</v>
      </c>
      <c r="N130" s="4">
        <v>69904.100000000006</v>
      </c>
      <c r="O130" s="5">
        <v>42860</v>
      </c>
      <c r="P130" s="292">
        <v>1</v>
      </c>
      <c r="Q130" s="292">
        <v>2017</v>
      </c>
    </row>
    <row r="131" spans="1:17" ht="15.75" hidden="1" customHeight="1" x14ac:dyDescent="0.2">
      <c r="A131" s="241" t="s">
        <v>869</v>
      </c>
      <c r="B131" s="226">
        <v>20170129</v>
      </c>
      <c r="C131" s="239" t="s">
        <v>3534</v>
      </c>
      <c r="D131" s="92">
        <v>42860</v>
      </c>
      <c r="E131" s="240">
        <v>8700</v>
      </c>
      <c r="F131" s="229">
        <f>VLOOKUP(B131,'Captacao ANO A ANO'!A:E,5,FALSE)</f>
        <v>8700</v>
      </c>
      <c r="G131" s="223">
        <f t="shared" si="0"/>
        <v>0</v>
      </c>
      <c r="H131" s="224" t="str">
        <f>VLOOKUP(B131,'Captacao ANO A ANO'!A:R,8,FALSE)</f>
        <v>2016.01.0057</v>
      </c>
      <c r="I131" s="221" t="b">
        <f t="shared" si="1"/>
        <v>1</v>
      </c>
      <c r="J131" s="1">
        <v>20170129</v>
      </c>
      <c r="K131" s="2" t="s">
        <v>13</v>
      </c>
      <c r="L131" s="2" t="s">
        <v>13</v>
      </c>
      <c r="M131" s="3">
        <v>5670940070729</v>
      </c>
      <c r="N131" s="4">
        <v>8700</v>
      </c>
      <c r="O131" s="5">
        <v>42860</v>
      </c>
      <c r="P131" s="292">
        <v>1</v>
      </c>
      <c r="Q131" s="292">
        <v>2017</v>
      </c>
    </row>
    <row r="132" spans="1:17" ht="15.75" hidden="1" customHeight="1" x14ac:dyDescent="0.2">
      <c r="A132" s="236" t="s">
        <v>867</v>
      </c>
      <c r="B132" s="1">
        <v>20170130</v>
      </c>
      <c r="C132" s="236" t="s">
        <v>3630</v>
      </c>
      <c r="D132" s="85">
        <v>42860</v>
      </c>
      <c r="E132" s="77">
        <v>56405.8</v>
      </c>
      <c r="F132" s="223">
        <f>VLOOKUP(B132,'Captacao ANO A ANO'!A:E,5,FALSE)</f>
        <v>56405.8</v>
      </c>
      <c r="G132" s="223">
        <f t="shared" si="0"/>
        <v>0</v>
      </c>
      <c r="H132" s="224" t="str">
        <f>VLOOKUP(B132,'Captacao ANO A ANO'!A:R,8,FALSE)</f>
        <v>2016.01.0104</v>
      </c>
      <c r="I132" s="221" t="b">
        <f t="shared" si="1"/>
        <v>1</v>
      </c>
      <c r="J132" s="1">
        <v>20170130</v>
      </c>
      <c r="K132" s="2" t="s">
        <v>13</v>
      </c>
      <c r="L132" s="2" t="s">
        <v>13</v>
      </c>
      <c r="M132" s="3">
        <v>3670940070333</v>
      </c>
      <c r="N132" s="4">
        <v>56405.8</v>
      </c>
      <c r="O132" s="5">
        <v>42860</v>
      </c>
      <c r="P132" s="292">
        <v>1</v>
      </c>
      <c r="Q132" s="292">
        <v>2017</v>
      </c>
    </row>
    <row r="133" spans="1:17" ht="15.75" hidden="1" customHeight="1" x14ac:dyDescent="0.2">
      <c r="A133" s="236" t="s">
        <v>867</v>
      </c>
      <c r="B133" s="1">
        <v>20170131</v>
      </c>
      <c r="C133" s="236" t="s">
        <v>3631</v>
      </c>
      <c r="D133" s="85">
        <v>42860</v>
      </c>
      <c r="E133" s="77">
        <v>123498.3</v>
      </c>
      <c r="F133" s="223">
        <f>VLOOKUP(B133,'Captacao ANO A ANO'!A:E,5,FALSE)</f>
        <v>123498.3</v>
      </c>
      <c r="G133" s="223">
        <f t="shared" si="0"/>
        <v>0</v>
      </c>
      <c r="H133" s="224" t="str">
        <f>VLOOKUP(B133,'Captacao ANO A ANO'!A:R,8,FALSE)</f>
        <v>2016.01.0104</v>
      </c>
      <c r="I133" s="221" t="b">
        <f t="shared" si="1"/>
        <v>1</v>
      </c>
      <c r="J133" s="1">
        <v>20170131</v>
      </c>
      <c r="K133" s="2" t="s">
        <v>13</v>
      </c>
      <c r="L133" s="2" t="s">
        <v>13</v>
      </c>
      <c r="M133" s="3">
        <v>3620940071372</v>
      </c>
      <c r="N133" s="4">
        <v>123498.3</v>
      </c>
      <c r="O133" s="5">
        <v>42860</v>
      </c>
      <c r="P133" s="292">
        <v>1</v>
      </c>
      <c r="Q133" s="292">
        <v>2017</v>
      </c>
    </row>
    <row r="134" spans="1:17" ht="15.75" hidden="1" customHeight="1" x14ac:dyDescent="0.2">
      <c r="A134" s="236" t="s">
        <v>867</v>
      </c>
      <c r="B134" s="1">
        <v>20170132</v>
      </c>
      <c r="C134" s="236" t="s">
        <v>3632</v>
      </c>
      <c r="D134" s="85">
        <v>42860</v>
      </c>
      <c r="E134" s="77">
        <v>8700</v>
      </c>
      <c r="F134" s="223">
        <f>VLOOKUP(B134,'Captacao ANO A ANO'!A:E,5,FALSE)</f>
        <v>8700</v>
      </c>
      <c r="G134" s="223">
        <f t="shared" si="0"/>
        <v>0</v>
      </c>
      <c r="H134" s="224" t="str">
        <f>VLOOKUP(B134,'Captacao ANO A ANO'!A:R,8,FALSE)</f>
        <v>2016.01.0104</v>
      </c>
      <c r="I134" s="221" t="b">
        <f t="shared" si="1"/>
        <v>1</v>
      </c>
      <c r="J134" s="1">
        <v>20170132</v>
      </c>
      <c r="K134" s="2" t="s">
        <v>13</v>
      </c>
      <c r="L134" s="2" t="s">
        <v>13</v>
      </c>
      <c r="M134" s="3">
        <v>5670940070729</v>
      </c>
      <c r="N134" s="4">
        <v>8700</v>
      </c>
      <c r="O134" s="5">
        <v>42860</v>
      </c>
      <c r="P134" s="292">
        <v>1</v>
      </c>
      <c r="Q134" s="292">
        <v>2017</v>
      </c>
    </row>
    <row r="135" spans="1:17" ht="15.75" hidden="1" customHeight="1" x14ac:dyDescent="0.2">
      <c r="A135" s="237" t="s">
        <v>853</v>
      </c>
      <c r="B135" s="1">
        <v>20170133</v>
      </c>
      <c r="C135" s="237" t="s">
        <v>3180</v>
      </c>
      <c r="D135" s="238">
        <v>42874</v>
      </c>
      <c r="E135" s="77">
        <v>8555.56</v>
      </c>
      <c r="F135" s="223">
        <f>VLOOKUP(B135,'Captacao ANO A ANO'!A:E,5,FALSE)</f>
        <v>8555.56</v>
      </c>
      <c r="G135" s="223">
        <f t="shared" si="0"/>
        <v>0</v>
      </c>
      <c r="H135" s="224" t="str">
        <f>VLOOKUP(B135,'Captacao ANO A ANO'!A:R,8,FALSE)</f>
        <v>2015.01.0008</v>
      </c>
      <c r="I135" s="221" t="b">
        <f t="shared" si="1"/>
        <v>1</v>
      </c>
      <c r="J135" s="1">
        <v>20170133</v>
      </c>
      <c r="K135" s="2" t="s">
        <v>255</v>
      </c>
      <c r="L135" s="2" t="s">
        <v>255</v>
      </c>
      <c r="M135" s="3">
        <v>3385953620086</v>
      </c>
      <c r="N135" s="4">
        <v>8555.56</v>
      </c>
      <c r="O135" s="5">
        <v>42874</v>
      </c>
      <c r="P135" s="292">
        <v>1</v>
      </c>
      <c r="Q135" s="292">
        <v>2017</v>
      </c>
    </row>
    <row r="136" spans="1:17" ht="15.75" hidden="1" customHeight="1" x14ac:dyDescent="0.2">
      <c r="A136" s="236" t="s">
        <v>890</v>
      </c>
      <c r="B136" s="1">
        <v>20170134</v>
      </c>
      <c r="C136" s="236" t="s">
        <v>3682</v>
      </c>
      <c r="D136" s="85">
        <v>42892</v>
      </c>
      <c r="E136" s="77">
        <v>200000</v>
      </c>
      <c r="F136" s="223">
        <f>VLOOKUP(B136,'Captacao ANO A ANO'!A:E,5,FALSE)</f>
        <v>142025.9</v>
      </c>
      <c r="G136" s="223">
        <f t="shared" si="0"/>
        <v>-57974.100000000006</v>
      </c>
      <c r="H136" s="224" t="str">
        <f>VLOOKUP(B136,'Captacao ANO A ANO'!A:R,8,FALSE)</f>
        <v>2016.01.0124</v>
      </c>
      <c r="I136" s="221" t="b">
        <f t="shared" si="1"/>
        <v>1</v>
      </c>
      <c r="J136" s="1">
        <v>20170134</v>
      </c>
      <c r="K136" s="6" t="s">
        <v>233</v>
      </c>
      <c r="L136" s="2" t="s">
        <v>56</v>
      </c>
      <c r="M136" s="3">
        <v>620020221486</v>
      </c>
      <c r="N136" s="4">
        <v>200000</v>
      </c>
      <c r="O136" s="5">
        <v>42893</v>
      </c>
      <c r="P136" s="292">
        <v>1</v>
      </c>
      <c r="Q136" s="292">
        <v>2017</v>
      </c>
    </row>
    <row r="137" spans="1:17" ht="15.75" hidden="1" customHeight="1" x14ac:dyDescent="0.2">
      <c r="A137" s="234" t="s">
        <v>895</v>
      </c>
      <c r="B137" s="1">
        <v>20170138</v>
      </c>
      <c r="C137" s="234" t="s">
        <v>3482</v>
      </c>
      <c r="D137" s="85">
        <v>42895</v>
      </c>
      <c r="E137" s="29">
        <v>280724.24</v>
      </c>
      <c r="F137" s="223">
        <f>VLOOKUP(B137,'Captacao ANO A ANO'!A:E,5,FALSE)</f>
        <v>280740.24</v>
      </c>
      <c r="G137" s="223">
        <f t="shared" si="0"/>
        <v>16</v>
      </c>
      <c r="H137" s="224" t="str">
        <f>VLOOKUP(B137,'Captacao ANO A ANO'!A:R,8,FALSE)</f>
        <v>2016.01.0026</v>
      </c>
      <c r="I137" s="221" t="b">
        <f t="shared" si="1"/>
        <v>1</v>
      </c>
      <c r="J137" s="1">
        <v>20170138</v>
      </c>
      <c r="K137" s="6" t="s">
        <v>860</v>
      </c>
      <c r="L137" s="2" t="s">
        <v>210</v>
      </c>
      <c r="M137" s="3">
        <v>21963710568</v>
      </c>
      <c r="N137" s="4">
        <v>280740.24</v>
      </c>
      <c r="O137" s="5">
        <v>42895</v>
      </c>
      <c r="P137" s="292">
        <v>1</v>
      </c>
      <c r="Q137" s="292">
        <v>2017</v>
      </c>
    </row>
    <row r="138" spans="1:17" ht="15.75" hidden="1" customHeight="1" x14ac:dyDescent="0.2">
      <c r="A138" s="234" t="s">
        <v>893</v>
      </c>
      <c r="B138" s="1">
        <v>20170139</v>
      </c>
      <c r="C138" s="234" t="s">
        <v>3472</v>
      </c>
      <c r="D138" s="85">
        <v>42895</v>
      </c>
      <c r="E138" s="29">
        <v>289902.18</v>
      </c>
      <c r="F138" s="223">
        <f>VLOOKUP(B138,'Captacao ANO A ANO'!A:E,5,FALSE)</f>
        <v>289902.18</v>
      </c>
      <c r="G138" s="223">
        <f t="shared" si="0"/>
        <v>0</v>
      </c>
      <c r="H138" s="224" t="str">
        <f>VLOOKUP(B138,'Captacao ANO A ANO'!A:R,8,FALSE)</f>
        <v>2016.01.0023</v>
      </c>
      <c r="I138" s="221" t="b">
        <f t="shared" si="1"/>
        <v>1</v>
      </c>
      <c r="J138" s="1">
        <v>20170139</v>
      </c>
      <c r="K138" s="6" t="s">
        <v>860</v>
      </c>
      <c r="L138" s="2" t="s">
        <v>210</v>
      </c>
      <c r="M138" s="3">
        <v>21963710070</v>
      </c>
      <c r="N138" s="4">
        <v>289902.18</v>
      </c>
      <c r="O138" s="5">
        <v>42895</v>
      </c>
      <c r="P138" s="292">
        <v>1</v>
      </c>
      <c r="Q138" s="292">
        <v>2017</v>
      </c>
    </row>
    <row r="139" spans="1:17" ht="15.75" hidden="1" customHeight="1" x14ac:dyDescent="0.2">
      <c r="A139" s="234" t="s">
        <v>897</v>
      </c>
      <c r="B139" s="1">
        <v>20170140</v>
      </c>
      <c r="C139" s="234" t="s">
        <v>3506</v>
      </c>
      <c r="D139" s="85">
        <v>42895</v>
      </c>
      <c r="E139" s="29">
        <v>299991.15999999997</v>
      </c>
      <c r="F139" s="223">
        <f>VLOOKUP(B139,'Captacao ANO A ANO'!A:E,5,FALSE)</f>
        <v>299991.15999999997</v>
      </c>
      <c r="G139" s="223">
        <f t="shared" si="0"/>
        <v>0</v>
      </c>
      <c r="H139" s="224" t="str">
        <f>VLOOKUP(B139,'Captacao ANO A ANO'!A:R,8,FALSE)</f>
        <v>2016.01.0036</v>
      </c>
      <c r="I139" s="221" t="b">
        <f t="shared" si="1"/>
        <v>1</v>
      </c>
      <c r="J139" s="1">
        <v>20170140</v>
      </c>
      <c r="K139" s="6" t="s">
        <v>860</v>
      </c>
      <c r="L139" s="2" t="s">
        <v>210</v>
      </c>
      <c r="M139" s="3">
        <v>21963710070</v>
      </c>
      <c r="N139" s="4">
        <v>299991.15999999997</v>
      </c>
      <c r="O139" s="5">
        <v>42895</v>
      </c>
      <c r="P139" s="292">
        <v>1</v>
      </c>
      <c r="Q139" s="292">
        <v>2017</v>
      </c>
    </row>
    <row r="140" spans="1:17" ht="15.75" hidden="1" customHeight="1" x14ac:dyDescent="0.2">
      <c r="A140" s="241" t="s">
        <v>905</v>
      </c>
      <c r="B140" s="226">
        <v>20170141</v>
      </c>
      <c r="C140" s="239" t="s">
        <v>3616</v>
      </c>
      <c r="D140" s="92">
        <v>42905</v>
      </c>
      <c r="E140" s="240">
        <v>112000</v>
      </c>
      <c r="F140" s="229">
        <f>VLOOKUP(B140,'Captacao ANO A ANO'!A:E,5,FALSE)</f>
        <v>112000</v>
      </c>
      <c r="G140" s="223">
        <f t="shared" si="0"/>
        <v>0</v>
      </c>
      <c r="H140" s="224" t="str">
        <f>VLOOKUP(B140,'Captacao ANO A ANO'!A:R,8,FALSE)</f>
        <v>2016.01.0090</v>
      </c>
      <c r="I140" s="221" t="b">
        <f t="shared" si="1"/>
        <v>1</v>
      </c>
      <c r="J140" s="1">
        <v>20170141</v>
      </c>
      <c r="K140" s="6" t="s">
        <v>903</v>
      </c>
      <c r="L140" s="2" t="s">
        <v>903</v>
      </c>
      <c r="M140" s="3">
        <v>675975430169</v>
      </c>
      <c r="N140" s="4">
        <v>112000</v>
      </c>
      <c r="O140" s="5">
        <v>42905</v>
      </c>
      <c r="P140" s="292">
        <v>1</v>
      </c>
      <c r="Q140" s="292">
        <v>2017</v>
      </c>
    </row>
    <row r="141" spans="1:17" ht="15.75" hidden="1" customHeight="1" x14ac:dyDescent="0.2">
      <c r="A141" s="241" t="s">
        <v>881</v>
      </c>
      <c r="B141" s="1">
        <v>20170142</v>
      </c>
      <c r="C141" s="236" t="s">
        <v>3709</v>
      </c>
      <c r="D141" s="171">
        <v>42884</v>
      </c>
      <c r="E141" s="240">
        <v>36000</v>
      </c>
      <c r="F141" s="223">
        <f>VLOOKUP(B141,'Captacao ANO A ANO'!A:E,5,FALSE)</f>
        <v>36000</v>
      </c>
      <c r="G141" s="223">
        <f t="shared" si="0"/>
        <v>0</v>
      </c>
      <c r="H141" s="224" t="str">
        <f>VLOOKUP(B141,'Captacao ANO A ANO'!A:R,8,FALSE)</f>
        <v>2016.01.0162</v>
      </c>
      <c r="I141" s="221" t="b">
        <f t="shared" si="1"/>
        <v>1</v>
      </c>
      <c r="J141" s="1">
        <v>20170142</v>
      </c>
      <c r="K141" s="6" t="s">
        <v>879</v>
      </c>
      <c r="L141" s="2" t="s">
        <v>879</v>
      </c>
      <c r="M141" s="3">
        <v>25070150049</v>
      </c>
      <c r="N141" s="4">
        <v>36000</v>
      </c>
      <c r="O141" s="5">
        <v>42884</v>
      </c>
      <c r="P141" s="292">
        <v>1</v>
      </c>
      <c r="Q141" s="292">
        <v>2017</v>
      </c>
    </row>
    <row r="142" spans="1:17" ht="15.75" hidden="1" customHeight="1" x14ac:dyDescent="0.2">
      <c r="A142" s="241" t="s">
        <v>726</v>
      </c>
      <c r="B142" s="226">
        <v>20170144</v>
      </c>
      <c r="C142" s="239" t="s">
        <v>3530</v>
      </c>
      <c r="D142" s="92">
        <v>42892</v>
      </c>
      <c r="E142" s="240">
        <v>157974.1</v>
      </c>
      <c r="F142" s="229">
        <f>VLOOKUP(B142,'Captacao ANO A ANO'!A:E,5,FALSE)</f>
        <v>157974.1</v>
      </c>
      <c r="G142" s="223">
        <f t="shared" si="0"/>
        <v>0</v>
      </c>
      <c r="H142" s="224" t="str">
        <f>VLOOKUP(B142,'Captacao ANO A ANO'!A:R,8,FALSE)</f>
        <v>2016.01.0049</v>
      </c>
      <c r="I142" s="221" t="b">
        <f t="shared" si="1"/>
        <v>1</v>
      </c>
      <c r="J142" s="1">
        <v>20170144</v>
      </c>
      <c r="K142" s="6" t="s">
        <v>233</v>
      </c>
      <c r="L142" s="2" t="s">
        <v>56</v>
      </c>
      <c r="M142" s="3">
        <v>620020221486</v>
      </c>
      <c r="N142" s="4">
        <v>157974.1</v>
      </c>
      <c r="O142" s="5">
        <v>42892</v>
      </c>
      <c r="P142" s="292">
        <v>1</v>
      </c>
      <c r="Q142" s="292">
        <v>2017</v>
      </c>
    </row>
    <row r="143" spans="1:17" ht="15.75" hidden="1" customHeight="1" x14ac:dyDescent="0.2">
      <c r="A143" s="241" t="s">
        <v>886</v>
      </c>
      <c r="B143" s="226">
        <v>20170145</v>
      </c>
      <c r="C143" s="239" t="s">
        <v>3739</v>
      </c>
      <c r="D143" s="171">
        <v>42888</v>
      </c>
      <c r="E143" s="240">
        <v>12200</v>
      </c>
      <c r="F143" s="229">
        <f>VLOOKUP(B143,'Captacao ANO A ANO'!A:E,5,FALSE)</f>
        <v>12200</v>
      </c>
      <c r="G143" s="223">
        <f t="shared" si="0"/>
        <v>0</v>
      </c>
      <c r="H143" s="224" t="str">
        <f>VLOOKUP(B143,'Captacao ANO A ANO'!A:R,8,FALSE)</f>
        <v>2016.01.0187</v>
      </c>
      <c r="I143" s="221" t="b">
        <f t="shared" si="1"/>
        <v>1</v>
      </c>
      <c r="J143" s="1">
        <v>20170145</v>
      </c>
      <c r="K143" s="6" t="s">
        <v>13</v>
      </c>
      <c r="L143" s="2" t="s">
        <v>13</v>
      </c>
      <c r="M143" s="3">
        <v>5670940070729</v>
      </c>
      <c r="N143" s="4">
        <v>12200</v>
      </c>
      <c r="O143" s="5">
        <v>42888</v>
      </c>
      <c r="P143" s="292">
        <v>1</v>
      </c>
      <c r="Q143" s="292">
        <v>2017</v>
      </c>
    </row>
    <row r="144" spans="1:17" ht="15.75" hidden="1" customHeight="1" x14ac:dyDescent="0.2">
      <c r="A144" s="241" t="s">
        <v>886</v>
      </c>
      <c r="B144" s="226">
        <v>20170146</v>
      </c>
      <c r="C144" s="239" t="s">
        <v>3740</v>
      </c>
      <c r="D144" s="171">
        <v>42888</v>
      </c>
      <c r="E144" s="240">
        <v>100000</v>
      </c>
      <c r="F144" s="229">
        <f>VLOOKUP(B144,'Captacao ANO A ANO'!A:E,5,FALSE)</f>
        <v>100000</v>
      </c>
      <c r="G144" s="223">
        <f t="shared" si="0"/>
        <v>0</v>
      </c>
      <c r="H144" s="224" t="str">
        <f>VLOOKUP(B144,'Captacao ANO A ANO'!A:R,8,FALSE)</f>
        <v>2016.01.0187</v>
      </c>
      <c r="I144" s="221" t="b">
        <f t="shared" si="1"/>
        <v>1</v>
      </c>
      <c r="J144" s="1">
        <v>20170146</v>
      </c>
      <c r="K144" s="6" t="s">
        <v>13</v>
      </c>
      <c r="L144" s="2" t="s">
        <v>13</v>
      </c>
      <c r="M144" s="3">
        <v>3670940070333</v>
      </c>
      <c r="N144" s="4">
        <v>100000</v>
      </c>
      <c r="O144" s="5">
        <v>42888</v>
      </c>
      <c r="P144" s="417">
        <v>1</v>
      </c>
      <c r="Q144" s="417">
        <v>2017</v>
      </c>
    </row>
    <row r="145" spans="1:17" ht="15.75" hidden="1" customHeight="1" x14ac:dyDescent="0.2">
      <c r="A145" s="241" t="s">
        <v>886</v>
      </c>
      <c r="B145" s="226">
        <v>20170147</v>
      </c>
      <c r="C145" s="239" t="s">
        <v>3741</v>
      </c>
      <c r="D145" s="171">
        <v>42888</v>
      </c>
      <c r="E145" s="240">
        <v>141657.24</v>
      </c>
      <c r="F145" s="229">
        <f>VLOOKUP(B145,'Captacao ANO A ANO'!A:E,5,FALSE)</f>
        <v>141657.24</v>
      </c>
      <c r="G145" s="223">
        <f t="shared" si="0"/>
        <v>0</v>
      </c>
      <c r="H145" s="224" t="str">
        <f>VLOOKUP(B145,'Captacao ANO A ANO'!A:R,8,FALSE)</f>
        <v>2016.01.0187</v>
      </c>
      <c r="I145" s="221" t="b">
        <f t="shared" si="1"/>
        <v>1</v>
      </c>
      <c r="J145" s="1">
        <v>20170147</v>
      </c>
      <c r="K145" s="6" t="s">
        <v>13</v>
      </c>
      <c r="L145" s="2" t="s">
        <v>13</v>
      </c>
      <c r="M145" s="3">
        <v>3620940071372</v>
      </c>
      <c r="N145" s="4">
        <v>141657.24</v>
      </c>
      <c r="O145" s="5">
        <v>42888</v>
      </c>
      <c r="P145" s="417">
        <v>1</v>
      </c>
      <c r="Q145" s="417">
        <v>2017</v>
      </c>
    </row>
    <row r="146" spans="1:17" ht="15.75" hidden="1" customHeight="1" x14ac:dyDescent="0.2">
      <c r="A146" s="236" t="s">
        <v>884</v>
      </c>
      <c r="B146" s="1">
        <v>20170148</v>
      </c>
      <c r="C146" s="236" t="s">
        <v>3701</v>
      </c>
      <c r="D146" s="85">
        <v>42888</v>
      </c>
      <c r="E146" s="77">
        <v>23077.46</v>
      </c>
      <c r="F146" s="223">
        <f>VLOOKUP(B146,'Captacao ANO A ANO'!A:E,5,FALSE)</f>
        <v>23077.46</v>
      </c>
      <c r="G146" s="223">
        <f t="shared" si="0"/>
        <v>0</v>
      </c>
      <c r="H146" s="224" t="str">
        <f>VLOOKUP(B146,'Captacao ANO A ANO'!A:R,8,FALSE)</f>
        <v>2016.01.0140</v>
      </c>
      <c r="I146" s="221" t="b">
        <f t="shared" si="1"/>
        <v>1</v>
      </c>
      <c r="J146" s="1">
        <v>20170148</v>
      </c>
      <c r="K146" s="6" t="s">
        <v>13</v>
      </c>
      <c r="L146" s="2" t="s">
        <v>13</v>
      </c>
      <c r="M146" s="3">
        <v>3670940070333</v>
      </c>
      <c r="N146" s="4">
        <v>23077.46</v>
      </c>
      <c r="O146" s="5">
        <v>42888</v>
      </c>
      <c r="P146" s="417">
        <v>1</v>
      </c>
      <c r="Q146" s="417">
        <v>2017</v>
      </c>
    </row>
    <row r="147" spans="1:17" ht="15.75" hidden="1" customHeight="1" x14ac:dyDescent="0.2">
      <c r="A147" s="236" t="s">
        <v>884</v>
      </c>
      <c r="B147" s="1">
        <v>20170149</v>
      </c>
      <c r="C147" s="236" t="s">
        <v>3703</v>
      </c>
      <c r="D147" s="85">
        <v>42888</v>
      </c>
      <c r="E147" s="77">
        <v>206000</v>
      </c>
      <c r="F147" s="223">
        <f>VLOOKUP(B147,'Captacao ANO A ANO'!A:E,5,FALSE)</f>
        <v>206000</v>
      </c>
      <c r="G147" s="223">
        <f t="shared" si="0"/>
        <v>0</v>
      </c>
      <c r="H147" s="224" t="str">
        <f>VLOOKUP(B147,'Captacao ANO A ANO'!A:R,8,FALSE)</f>
        <v>2016.01.0140</v>
      </c>
      <c r="I147" s="221" t="b">
        <f t="shared" si="1"/>
        <v>1</v>
      </c>
      <c r="J147" s="1">
        <v>20170149</v>
      </c>
      <c r="K147" s="6" t="s">
        <v>13</v>
      </c>
      <c r="L147" s="2" t="s">
        <v>13</v>
      </c>
      <c r="M147" s="3">
        <v>3620940071372</v>
      </c>
      <c r="N147" s="4">
        <v>206000</v>
      </c>
      <c r="O147" s="5">
        <v>42888</v>
      </c>
      <c r="P147" s="417">
        <v>1</v>
      </c>
      <c r="Q147" s="417">
        <v>2017</v>
      </c>
    </row>
    <row r="148" spans="1:17" ht="15.75" hidden="1" customHeight="1" x14ac:dyDescent="0.2">
      <c r="A148" s="234" t="s">
        <v>871</v>
      </c>
      <c r="B148" s="1">
        <v>20170150</v>
      </c>
      <c r="C148" s="234" t="s">
        <v>3497</v>
      </c>
      <c r="D148" s="85">
        <v>42892</v>
      </c>
      <c r="E148" s="29">
        <v>9333.33</v>
      </c>
      <c r="F148" s="223">
        <f>VLOOKUP(B148,'Captacao ANO A ANO'!A:E,5,FALSE)</f>
        <v>9333.33</v>
      </c>
      <c r="G148" s="223">
        <f t="shared" si="0"/>
        <v>0</v>
      </c>
      <c r="H148" s="224" t="str">
        <f>VLOOKUP(B148,'Captacao ANO A ANO'!A:R,8,FALSE)</f>
        <v>2016.01.0032</v>
      </c>
      <c r="I148" s="221" t="b">
        <f t="shared" si="1"/>
        <v>1</v>
      </c>
      <c r="J148" s="1">
        <v>20170150</v>
      </c>
      <c r="K148" s="6" t="s">
        <v>803</v>
      </c>
      <c r="L148" s="2" t="s">
        <v>803</v>
      </c>
      <c r="M148" s="3">
        <v>7013343880249</v>
      </c>
      <c r="N148" s="4">
        <v>9333.33</v>
      </c>
      <c r="O148" s="5">
        <v>42893</v>
      </c>
      <c r="P148" s="417">
        <v>1</v>
      </c>
      <c r="Q148" s="417">
        <v>2017</v>
      </c>
    </row>
    <row r="149" spans="1:17" ht="15.75" hidden="1" customHeight="1" x14ac:dyDescent="0.2">
      <c r="A149" s="236" t="s">
        <v>989</v>
      </c>
      <c r="B149" s="1">
        <v>20170151</v>
      </c>
      <c r="C149" s="236" t="s">
        <v>3704</v>
      </c>
      <c r="D149" s="85">
        <v>42930</v>
      </c>
      <c r="E149" s="77">
        <v>70000</v>
      </c>
      <c r="F149" s="229">
        <f>VLOOKUP(B149,'Captacao ANO A ANO'!A:E,5,FALSE)</f>
        <v>70000</v>
      </c>
      <c r="G149" s="223">
        <f t="shared" si="0"/>
        <v>0</v>
      </c>
      <c r="H149" s="224" t="str">
        <f>VLOOKUP(B149,'Captacao ANO A ANO'!A:R,8,FALSE)</f>
        <v>2016.01.0148</v>
      </c>
      <c r="I149" s="221" t="b">
        <f t="shared" si="1"/>
        <v>1</v>
      </c>
      <c r="J149" s="235">
        <v>20170151</v>
      </c>
      <c r="K149" s="6" t="s">
        <v>987</v>
      </c>
      <c r="L149" s="2" t="s">
        <v>987</v>
      </c>
      <c r="M149" s="3" t="s">
        <v>1740</v>
      </c>
      <c r="N149" s="4">
        <v>70000</v>
      </c>
      <c r="O149" s="5" t="e">
        <f>VLOOKUP(J149,Plan3!K:M,3,FALSE)</f>
        <v>#N/A</v>
      </c>
      <c r="P149" s="332"/>
      <c r="Q149" s="332"/>
    </row>
    <row r="150" spans="1:17" ht="15.75" hidden="1" customHeight="1" x14ac:dyDescent="0.2">
      <c r="A150" s="242" t="s">
        <v>905</v>
      </c>
      <c r="B150" s="243">
        <v>20170152</v>
      </c>
      <c r="C150" s="244" t="s">
        <v>3621</v>
      </c>
      <c r="D150" s="245">
        <v>42922</v>
      </c>
      <c r="E150" s="240">
        <v>106026.53</v>
      </c>
      <c r="F150" s="229">
        <f>VLOOKUP(B150,'Captacao ANO A ANO'!A:E,5,FALSE)</f>
        <v>106026.53</v>
      </c>
      <c r="G150" s="223">
        <f t="shared" si="0"/>
        <v>0</v>
      </c>
      <c r="H150" s="224" t="str">
        <f>VLOOKUP(B150,'Captacao ANO A ANO'!A:R,8,FALSE)</f>
        <v>2016.01.0090</v>
      </c>
      <c r="I150" s="221" t="b">
        <f t="shared" si="1"/>
        <v>1</v>
      </c>
      <c r="J150" s="1">
        <v>20170152</v>
      </c>
      <c r="K150" s="6" t="s">
        <v>297</v>
      </c>
      <c r="L150" s="2" t="s">
        <v>3800</v>
      </c>
      <c r="M150" s="3">
        <v>673628102021</v>
      </c>
      <c r="N150" s="4">
        <v>106026.53</v>
      </c>
      <c r="O150" s="5">
        <v>42922</v>
      </c>
      <c r="P150" s="292">
        <v>2</v>
      </c>
      <c r="Q150" s="292">
        <v>2017</v>
      </c>
    </row>
    <row r="151" spans="1:17" ht="15.75" hidden="1" customHeight="1" x14ac:dyDescent="0.2">
      <c r="A151" s="236" t="s">
        <v>939</v>
      </c>
      <c r="B151" s="1">
        <v>20170156</v>
      </c>
      <c r="C151" s="236" t="s">
        <v>3337</v>
      </c>
      <c r="D151" s="85">
        <v>42927</v>
      </c>
      <c r="E151" s="77">
        <v>4305.1899999999996</v>
      </c>
      <c r="F151" s="229">
        <f>VLOOKUP(B151,'Captacao ANO A ANO'!A:E,5,FALSE)</f>
        <v>4305.1899999999996</v>
      </c>
      <c r="G151" s="223">
        <f t="shared" si="0"/>
        <v>0</v>
      </c>
      <c r="H151" s="224" t="str">
        <f>VLOOKUP(B151,'Captacao ANO A ANO'!A:R,8,FALSE)</f>
        <v>2015.01.0216</v>
      </c>
      <c r="I151" s="221" t="b">
        <f t="shared" si="1"/>
        <v>1</v>
      </c>
      <c r="J151" s="1">
        <v>20170156</v>
      </c>
      <c r="K151" s="6" t="s">
        <v>937</v>
      </c>
      <c r="L151" s="2" t="s">
        <v>907</v>
      </c>
      <c r="M151" s="3" t="s">
        <v>2072</v>
      </c>
      <c r="N151" s="4">
        <v>4305.1899999999996</v>
      </c>
      <c r="O151" s="5" t="e">
        <f>VLOOKUP(J151,Plan3!K:M,3,FALSE)</f>
        <v>#N/A</v>
      </c>
      <c r="P151" s="332"/>
      <c r="Q151" s="332"/>
    </row>
    <row r="152" spans="1:17" ht="15.75" hidden="1" customHeight="1" x14ac:dyDescent="0.2">
      <c r="A152" s="236" t="s">
        <v>939</v>
      </c>
      <c r="B152" s="1">
        <v>20170157</v>
      </c>
      <c r="C152" s="236" t="s">
        <v>3338</v>
      </c>
      <c r="D152" s="85">
        <v>42927</v>
      </c>
      <c r="E152" s="77">
        <v>4734.79</v>
      </c>
      <c r="F152" s="229">
        <f>VLOOKUP(B152,'Captacao ANO A ANO'!A:E,5,FALSE)</f>
        <v>4734.79</v>
      </c>
      <c r="G152" s="223">
        <f t="shared" si="0"/>
        <v>0</v>
      </c>
      <c r="H152" s="224" t="str">
        <f>VLOOKUP(B152,'Captacao ANO A ANO'!A:R,8,FALSE)</f>
        <v>2015.01.0216</v>
      </c>
      <c r="I152" s="221" t="b">
        <f t="shared" si="1"/>
        <v>1</v>
      </c>
      <c r="J152" s="1">
        <v>20170157</v>
      </c>
      <c r="K152" s="6" t="s">
        <v>937</v>
      </c>
      <c r="L152" s="2" t="s">
        <v>907</v>
      </c>
      <c r="M152" s="3" t="s">
        <v>1652</v>
      </c>
      <c r="N152" s="4">
        <v>4734.79</v>
      </c>
      <c r="O152" s="5" t="e">
        <f>VLOOKUP(J152,Plan3!K:M,3,FALSE)</f>
        <v>#N/A</v>
      </c>
      <c r="P152" s="332"/>
      <c r="Q152" s="332"/>
    </row>
    <row r="153" spans="1:17" ht="15.75" hidden="1" customHeight="1" x14ac:dyDescent="0.2">
      <c r="A153" s="236" t="s">
        <v>939</v>
      </c>
      <c r="B153" s="1">
        <v>20170158</v>
      </c>
      <c r="C153" s="236" t="s">
        <v>3339</v>
      </c>
      <c r="D153" s="85">
        <v>42927</v>
      </c>
      <c r="E153" s="77">
        <v>3886.62</v>
      </c>
      <c r="F153" s="229">
        <f>VLOOKUP(B153,'Captacao ANO A ANO'!A:E,5,FALSE)</f>
        <v>3886.62</v>
      </c>
      <c r="G153" s="223">
        <f t="shared" si="0"/>
        <v>0</v>
      </c>
      <c r="H153" s="224" t="str">
        <f>VLOOKUP(B153,'Captacao ANO A ANO'!A:R,8,FALSE)</f>
        <v>2015.01.0216</v>
      </c>
      <c r="I153" s="221" t="b">
        <f t="shared" si="1"/>
        <v>1</v>
      </c>
      <c r="J153" s="1">
        <v>20170158</v>
      </c>
      <c r="K153" s="6" t="s">
        <v>937</v>
      </c>
      <c r="L153" s="2" t="s">
        <v>907</v>
      </c>
      <c r="M153" s="3" t="s">
        <v>2073</v>
      </c>
      <c r="N153" s="4">
        <v>3886.62</v>
      </c>
      <c r="O153" s="5" t="e">
        <f>VLOOKUP(J153,Plan3!K:M,3,FALSE)</f>
        <v>#N/A</v>
      </c>
      <c r="P153" s="332"/>
      <c r="Q153" s="332"/>
    </row>
    <row r="154" spans="1:17" ht="15.75" hidden="1" customHeight="1" x14ac:dyDescent="0.2">
      <c r="A154" s="236" t="s">
        <v>939</v>
      </c>
      <c r="B154" s="1">
        <v>20170159</v>
      </c>
      <c r="C154" s="236" t="s">
        <v>3340</v>
      </c>
      <c r="D154" s="85">
        <v>42927</v>
      </c>
      <c r="E154" s="77">
        <v>4317.41</v>
      </c>
      <c r="F154" s="229">
        <f>VLOOKUP(B154,'Captacao ANO A ANO'!A:E,5,FALSE)</f>
        <v>4317.41</v>
      </c>
      <c r="G154" s="223">
        <f t="shared" si="0"/>
        <v>0</v>
      </c>
      <c r="H154" s="224" t="str">
        <f>VLOOKUP(B154,'Captacao ANO A ANO'!A:R,8,FALSE)</f>
        <v>2015.01.0216</v>
      </c>
      <c r="I154" s="221" t="b">
        <f t="shared" si="1"/>
        <v>1</v>
      </c>
      <c r="J154" s="1">
        <v>20170159</v>
      </c>
      <c r="K154" s="6" t="s">
        <v>937</v>
      </c>
      <c r="L154" s="2" t="s">
        <v>907</v>
      </c>
      <c r="M154" s="3" t="s">
        <v>2074</v>
      </c>
      <c r="N154" s="4">
        <v>4317.41</v>
      </c>
      <c r="O154" s="5" t="e">
        <f>VLOOKUP(J154,Plan3!K:M,3,FALSE)</f>
        <v>#N/A</v>
      </c>
      <c r="P154" s="332"/>
      <c r="Q154" s="332"/>
    </row>
    <row r="155" spans="1:17" ht="15.75" hidden="1" customHeight="1" x14ac:dyDescent="0.2">
      <c r="A155" s="236" t="s">
        <v>939</v>
      </c>
      <c r="B155" s="1">
        <v>20170160</v>
      </c>
      <c r="C155" s="236" t="s">
        <v>3341</v>
      </c>
      <c r="D155" s="85">
        <v>42927</v>
      </c>
      <c r="E155" s="77">
        <v>5201.97</v>
      </c>
      <c r="F155" s="229">
        <f>VLOOKUP(B155,'Captacao ANO A ANO'!A:E,5,FALSE)</f>
        <v>5201.97</v>
      </c>
      <c r="G155" s="223">
        <f t="shared" si="0"/>
        <v>0</v>
      </c>
      <c r="H155" s="224" t="str">
        <f>VLOOKUP(B155,'Captacao ANO A ANO'!A:R,8,FALSE)</f>
        <v>2015.01.0216</v>
      </c>
      <c r="I155" s="221" t="b">
        <f t="shared" si="1"/>
        <v>1</v>
      </c>
      <c r="J155" s="1">
        <v>20170160</v>
      </c>
      <c r="K155" s="6" t="s">
        <v>937</v>
      </c>
      <c r="L155" s="2" t="s">
        <v>907</v>
      </c>
      <c r="M155" s="3" t="s">
        <v>1653</v>
      </c>
      <c r="N155" s="4">
        <v>5201.97</v>
      </c>
      <c r="O155" s="5" t="e">
        <f>VLOOKUP(J155,Plan3!K:M,3,FALSE)</f>
        <v>#N/A</v>
      </c>
      <c r="P155" s="332"/>
      <c r="Q155" s="332"/>
    </row>
    <row r="156" spans="1:17" ht="15.75" hidden="1" customHeight="1" x14ac:dyDescent="0.2">
      <c r="A156" s="236" t="s">
        <v>939</v>
      </c>
      <c r="B156" s="1">
        <v>20170161</v>
      </c>
      <c r="C156" s="236" t="s">
        <v>3342</v>
      </c>
      <c r="D156" s="85">
        <v>42927</v>
      </c>
      <c r="E156" s="77">
        <v>3868.74</v>
      </c>
      <c r="F156" s="229">
        <f>VLOOKUP(B156,'Captacao ANO A ANO'!A:E,5,FALSE)</f>
        <v>3868.74</v>
      </c>
      <c r="G156" s="223">
        <f t="shared" si="0"/>
        <v>0</v>
      </c>
      <c r="H156" s="224" t="str">
        <f>VLOOKUP(B156,'Captacao ANO A ANO'!A:R,8,FALSE)</f>
        <v>2015.01.0216</v>
      </c>
      <c r="I156" s="221" t="b">
        <f t="shared" si="1"/>
        <v>1</v>
      </c>
      <c r="J156" s="1">
        <v>20170161</v>
      </c>
      <c r="K156" s="6" t="s">
        <v>937</v>
      </c>
      <c r="L156" s="2" t="s">
        <v>907</v>
      </c>
      <c r="M156" s="3" t="s">
        <v>1654</v>
      </c>
      <c r="N156" s="4">
        <v>3868.74</v>
      </c>
      <c r="O156" s="5" t="e">
        <f>VLOOKUP(J156,Plan3!K:M,3,FALSE)</f>
        <v>#N/A</v>
      </c>
      <c r="P156" s="332"/>
      <c r="Q156" s="332"/>
    </row>
    <row r="157" spans="1:17" ht="15.75" hidden="1" customHeight="1" x14ac:dyDescent="0.2">
      <c r="A157" s="236" t="s">
        <v>939</v>
      </c>
      <c r="B157" s="1">
        <v>20170162</v>
      </c>
      <c r="C157" s="236" t="s">
        <v>3343</v>
      </c>
      <c r="D157" s="85">
        <v>42927</v>
      </c>
      <c r="E157" s="77">
        <v>4270.4399999999996</v>
      </c>
      <c r="F157" s="229">
        <f>VLOOKUP(B157,'Captacao ANO A ANO'!A:E,5,FALSE)</f>
        <v>4270.4399999999996</v>
      </c>
      <c r="G157" s="223">
        <f t="shared" si="0"/>
        <v>0</v>
      </c>
      <c r="H157" s="224" t="str">
        <f>VLOOKUP(B157,'Captacao ANO A ANO'!A:R,8,FALSE)</f>
        <v>2015.01.0216</v>
      </c>
      <c r="I157" s="221" t="b">
        <f t="shared" si="1"/>
        <v>1</v>
      </c>
      <c r="J157" s="1">
        <v>20170162</v>
      </c>
      <c r="K157" s="6" t="s">
        <v>937</v>
      </c>
      <c r="L157" s="2" t="s">
        <v>907</v>
      </c>
      <c r="M157" s="3" t="s">
        <v>2075</v>
      </c>
      <c r="N157" s="4">
        <v>4270.4399999999996</v>
      </c>
      <c r="O157" s="5" t="e">
        <f>VLOOKUP(J157,Plan3!K:M,3,FALSE)</f>
        <v>#N/A</v>
      </c>
      <c r="P157" s="332"/>
      <c r="Q157" s="332"/>
    </row>
    <row r="158" spans="1:17" ht="15.75" hidden="1" customHeight="1" x14ac:dyDescent="0.2">
      <c r="A158" s="236" t="s">
        <v>939</v>
      </c>
      <c r="B158" s="1">
        <v>20170163</v>
      </c>
      <c r="C158" s="236" t="s">
        <v>3344</v>
      </c>
      <c r="D158" s="85">
        <v>42927</v>
      </c>
      <c r="E158" s="77">
        <v>3257.14</v>
      </c>
      <c r="F158" s="229">
        <f>VLOOKUP(B158,'Captacao ANO A ANO'!A:E,5,FALSE)</f>
        <v>3257.14</v>
      </c>
      <c r="G158" s="223">
        <f t="shared" si="0"/>
        <v>0</v>
      </c>
      <c r="H158" s="224" t="str">
        <f>VLOOKUP(B158,'Captacao ANO A ANO'!A:R,8,FALSE)</f>
        <v>2015.01.0216</v>
      </c>
      <c r="I158" s="221" t="b">
        <f t="shared" si="1"/>
        <v>1</v>
      </c>
      <c r="J158" s="1">
        <v>20170163</v>
      </c>
      <c r="K158" s="6" t="s">
        <v>937</v>
      </c>
      <c r="L158" s="2" t="s">
        <v>907</v>
      </c>
      <c r="M158" s="3" t="s">
        <v>1808</v>
      </c>
      <c r="N158" s="4">
        <v>3257.14</v>
      </c>
      <c r="O158" s="5" t="e">
        <f>VLOOKUP(J158,Plan3!K:M,3,FALSE)</f>
        <v>#N/A</v>
      </c>
      <c r="P158" s="332"/>
      <c r="Q158" s="332"/>
    </row>
    <row r="159" spans="1:17" ht="15.75" hidden="1" customHeight="1" x14ac:dyDescent="0.2">
      <c r="A159" s="236" t="s">
        <v>939</v>
      </c>
      <c r="B159" s="226">
        <v>20170164</v>
      </c>
      <c r="C159" s="236" t="s">
        <v>3345</v>
      </c>
      <c r="D159" s="85">
        <v>42927</v>
      </c>
      <c r="E159" s="77">
        <v>3413.5</v>
      </c>
      <c r="F159" s="229">
        <f>VLOOKUP(B159,'Captacao ANO A ANO'!A:E,5,FALSE)</f>
        <v>3413.5</v>
      </c>
      <c r="G159" s="223">
        <f t="shared" si="0"/>
        <v>0</v>
      </c>
      <c r="H159" s="224" t="str">
        <f>VLOOKUP(B159,'Captacao ANO A ANO'!A:R,8,FALSE)</f>
        <v>2015.01.0216</v>
      </c>
      <c r="I159" s="221" t="b">
        <f t="shared" si="1"/>
        <v>1</v>
      </c>
      <c r="J159" s="1">
        <v>20170164</v>
      </c>
      <c r="K159" s="6" t="s">
        <v>937</v>
      </c>
      <c r="L159" s="2" t="s">
        <v>907</v>
      </c>
      <c r="M159" s="3" t="s">
        <v>1807</v>
      </c>
      <c r="N159" s="4">
        <v>3413.5</v>
      </c>
      <c r="O159" s="5" t="e">
        <f>VLOOKUP(J159,Plan3!K:M,3,FALSE)</f>
        <v>#N/A</v>
      </c>
      <c r="P159" s="332"/>
      <c r="Q159" s="332"/>
    </row>
    <row r="160" spans="1:17" ht="15.75" hidden="1" customHeight="1" x14ac:dyDescent="0.2">
      <c r="A160" s="236" t="s">
        <v>939</v>
      </c>
      <c r="B160" s="1">
        <v>20170165</v>
      </c>
      <c r="C160" s="236" t="s">
        <v>3346</v>
      </c>
      <c r="D160" s="85">
        <v>42927</v>
      </c>
      <c r="E160" s="77">
        <v>5088.3900000000003</v>
      </c>
      <c r="F160" s="229">
        <f>VLOOKUP(B160,'Captacao ANO A ANO'!A:E,5,FALSE)</f>
        <v>5088.3900000000003</v>
      </c>
      <c r="G160" s="223">
        <f t="shared" si="0"/>
        <v>0</v>
      </c>
      <c r="H160" s="224" t="str">
        <f>VLOOKUP(B160,'Captacao ANO A ANO'!A:R,8,FALSE)</f>
        <v>2015.01.0216</v>
      </c>
      <c r="I160" s="221" t="b">
        <f t="shared" si="1"/>
        <v>1</v>
      </c>
      <c r="J160" s="1">
        <v>20170165</v>
      </c>
      <c r="K160" s="6" t="s">
        <v>937</v>
      </c>
      <c r="L160" s="2" t="s">
        <v>907</v>
      </c>
      <c r="M160" s="3" t="s">
        <v>1809</v>
      </c>
      <c r="N160" s="4">
        <v>5088.3900000000003</v>
      </c>
      <c r="O160" s="5" t="e">
        <f>VLOOKUP(J160,Plan3!K:M,3,FALSE)</f>
        <v>#N/A</v>
      </c>
      <c r="P160" s="332"/>
      <c r="Q160" s="332"/>
    </row>
    <row r="161" spans="1:17" ht="15.75" hidden="1" customHeight="1" x14ac:dyDescent="0.2">
      <c r="A161" s="236" t="s">
        <v>939</v>
      </c>
      <c r="B161" s="1">
        <v>20170166</v>
      </c>
      <c r="C161" s="236" t="s">
        <v>3347</v>
      </c>
      <c r="D161" s="85">
        <v>42927</v>
      </c>
      <c r="E161" s="77">
        <v>2914.42</v>
      </c>
      <c r="F161" s="229">
        <f>VLOOKUP(B161,'Captacao ANO A ANO'!A:E,5,FALSE)</f>
        <v>2914.42</v>
      </c>
      <c r="G161" s="223">
        <f t="shared" si="0"/>
        <v>0</v>
      </c>
      <c r="H161" s="224" t="str">
        <f>VLOOKUP(B161,'Captacao ANO A ANO'!A:R,8,FALSE)</f>
        <v>2015.01.0216</v>
      </c>
      <c r="I161" s="221" t="b">
        <f t="shared" si="1"/>
        <v>1</v>
      </c>
      <c r="J161" s="1">
        <v>20170166</v>
      </c>
      <c r="K161" s="6" t="s">
        <v>937</v>
      </c>
      <c r="L161" s="2" t="s">
        <v>907</v>
      </c>
      <c r="M161" s="3" t="s">
        <v>1655</v>
      </c>
      <c r="N161" s="4">
        <v>2914.42</v>
      </c>
      <c r="O161" s="5" t="e">
        <f>VLOOKUP(J161,Plan3!K:M,3,FALSE)</f>
        <v>#N/A</v>
      </c>
      <c r="P161" s="332"/>
      <c r="Q161" s="332"/>
    </row>
    <row r="162" spans="1:17" ht="15.75" hidden="1" customHeight="1" x14ac:dyDescent="0.2">
      <c r="A162" s="236" t="s">
        <v>939</v>
      </c>
      <c r="B162" s="1">
        <v>20170167</v>
      </c>
      <c r="C162" s="236" t="s">
        <v>3348</v>
      </c>
      <c r="D162" s="85">
        <v>42927</v>
      </c>
      <c r="E162" s="77">
        <v>2496.64</v>
      </c>
      <c r="F162" s="229">
        <f>VLOOKUP(B162,'Captacao ANO A ANO'!A:E,5,FALSE)</f>
        <v>2496.64</v>
      </c>
      <c r="G162" s="223">
        <f t="shared" si="0"/>
        <v>0</v>
      </c>
      <c r="H162" s="224" t="str">
        <f>VLOOKUP(B162,'Captacao ANO A ANO'!A:R,8,FALSE)</f>
        <v>2015.01.0216</v>
      </c>
      <c r="I162" s="221" t="b">
        <f t="shared" si="1"/>
        <v>1</v>
      </c>
      <c r="J162" s="1">
        <v>20170167</v>
      </c>
      <c r="K162" s="6" t="s">
        <v>937</v>
      </c>
      <c r="L162" s="2" t="s">
        <v>907</v>
      </c>
      <c r="M162" s="3">
        <v>3672528245344</v>
      </c>
      <c r="N162" s="4">
        <v>2496.64</v>
      </c>
      <c r="O162" s="5" t="e">
        <f>VLOOKUP(J162,Plan3!K:M,3,FALSE)</f>
        <v>#N/A</v>
      </c>
      <c r="P162" s="332"/>
      <c r="Q162" s="332"/>
    </row>
    <row r="163" spans="1:17" ht="15.75" hidden="1" customHeight="1" x14ac:dyDescent="0.2">
      <c r="A163" s="236" t="s">
        <v>939</v>
      </c>
      <c r="B163" s="1">
        <v>20170168</v>
      </c>
      <c r="C163" s="236" t="s">
        <v>3350</v>
      </c>
      <c r="D163" s="85">
        <v>42927</v>
      </c>
      <c r="E163" s="77">
        <v>2848.14</v>
      </c>
      <c r="F163" s="229">
        <f>VLOOKUP(B163,'Captacao ANO A ANO'!A:E,5,FALSE)</f>
        <v>2848.14</v>
      </c>
      <c r="G163" s="223">
        <f t="shared" si="0"/>
        <v>0</v>
      </c>
      <c r="H163" s="224" t="str">
        <f>VLOOKUP(B163,'Captacao ANO A ANO'!A:R,8,FALSE)</f>
        <v>2015.01.0216</v>
      </c>
      <c r="I163" s="221" t="b">
        <f t="shared" si="1"/>
        <v>1</v>
      </c>
      <c r="J163" s="1">
        <v>20170168</v>
      </c>
      <c r="K163" s="6" t="s">
        <v>937</v>
      </c>
      <c r="L163" s="2" t="s">
        <v>907</v>
      </c>
      <c r="M163" s="3" t="s">
        <v>1656</v>
      </c>
      <c r="N163" s="4">
        <v>2848.14</v>
      </c>
      <c r="O163" s="5" t="e">
        <f>VLOOKUP(J163,Plan3!K:M,3,FALSE)</f>
        <v>#N/A</v>
      </c>
      <c r="P163" s="332"/>
      <c r="Q163" s="332"/>
    </row>
    <row r="164" spans="1:17" ht="15.75" hidden="1" customHeight="1" x14ac:dyDescent="0.2">
      <c r="A164" s="236" t="s">
        <v>939</v>
      </c>
      <c r="B164" s="1">
        <v>20170169</v>
      </c>
      <c r="C164" s="236" t="s">
        <v>3351</v>
      </c>
      <c r="D164" s="85">
        <v>42927</v>
      </c>
      <c r="E164" s="77">
        <v>4559.25</v>
      </c>
      <c r="F164" s="229">
        <f>VLOOKUP(B164,'Captacao ANO A ANO'!A:E,5,FALSE)</f>
        <v>4559.25</v>
      </c>
      <c r="G164" s="223">
        <f t="shared" si="0"/>
        <v>0</v>
      </c>
      <c r="H164" s="224" t="str">
        <f>VLOOKUP(B164,'Captacao ANO A ANO'!A:R,8,FALSE)</f>
        <v>2015.01.0216</v>
      </c>
      <c r="I164" s="221" t="b">
        <f t="shared" si="1"/>
        <v>1</v>
      </c>
      <c r="J164" s="1">
        <v>20170169</v>
      </c>
      <c r="K164" s="6" t="s">
        <v>937</v>
      </c>
      <c r="L164" s="2" t="s">
        <v>907</v>
      </c>
      <c r="M164" s="3" t="s">
        <v>1810</v>
      </c>
      <c r="N164" s="4">
        <v>4559.25</v>
      </c>
      <c r="O164" s="5" t="e">
        <f>VLOOKUP(J164,Plan3!K:M,3,FALSE)</f>
        <v>#N/A</v>
      </c>
      <c r="P164" s="332"/>
      <c r="Q164" s="332"/>
    </row>
    <row r="165" spans="1:17" ht="15.75" hidden="1" customHeight="1" x14ac:dyDescent="0.2">
      <c r="A165" s="236" t="s">
        <v>939</v>
      </c>
      <c r="B165" s="1">
        <v>20170170</v>
      </c>
      <c r="C165" s="236" t="s">
        <v>3353</v>
      </c>
      <c r="D165" s="85">
        <v>42927</v>
      </c>
      <c r="E165" s="77">
        <v>5494.98</v>
      </c>
      <c r="F165" s="229">
        <f>VLOOKUP(B165,'Captacao ANO A ANO'!A:E,5,FALSE)</f>
        <v>5494.98</v>
      </c>
      <c r="G165" s="223">
        <f t="shared" si="0"/>
        <v>0</v>
      </c>
      <c r="H165" s="224" t="str">
        <f>VLOOKUP(B165,'Captacao ANO A ANO'!A:R,8,FALSE)</f>
        <v>2015.01.0216</v>
      </c>
      <c r="I165" s="221" t="b">
        <f t="shared" si="1"/>
        <v>1</v>
      </c>
      <c r="J165" s="1">
        <v>20170170</v>
      </c>
      <c r="K165" s="6" t="s">
        <v>937</v>
      </c>
      <c r="L165" s="2" t="s">
        <v>907</v>
      </c>
      <c r="M165" s="3" t="s">
        <v>2076</v>
      </c>
      <c r="N165" s="4">
        <v>5494.98</v>
      </c>
      <c r="O165" s="5" t="e">
        <f>VLOOKUP(J165,Plan3!K:M,3,FALSE)</f>
        <v>#N/A</v>
      </c>
      <c r="P165" s="332"/>
      <c r="Q165" s="332"/>
    </row>
    <row r="166" spans="1:17" ht="15.75" hidden="1" customHeight="1" x14ac:dyDescent="0.2">
      <c r="A166" s="236" t="s">
        <v>939</v>
      </c>
      <c r="B166" s="1">
        <v>20170171</v>
      </c>
      <c r="C166" s="236" t="s">
        <v>3354</v>
      </c>
      <c r="D166" s="85">
        <v>42927</v>
      </c>
      <c r="E166" s="77">
        <v>5436.84</v>
      </c>
      <c r="F166" s="229">
        <f>VLOOKUP(B166,'Captacao ANO A ANO'!A:E,5,FALSE)</f>
        <v>5436.84</v>
      </c>
      <c r="G166" s="223">
        <f t="shared" si="0"/>
        <v>0</v>
      </c>
      <c r="H166" s="224" t="str">
        <f>VLOOKUP(B166,'Captacao ANO A ANO'!A:R,8,FALSE)</f>
        <v>2015.01.0216</v>
      </c>
      <c r="I166" s="221" t="b">
        <f t="shared" si="1"/>
        <v>1</v>
      </c>
      <c r="J166" s="1">
        <v>20170171</v>
      </c>
      <c r="K166" s="6" t="s">
        <v>937</v>
      </c>
      <c r="L166" s="2" t="s">
        <v>907</v>
      </c>
      <c r="M166" s="3" t="s">
        <v>1657</v>
      </c>
      <c r="N166" s="4">
        <v>5436.84</v>
      </c>
      <c r="O166" s="5" t="e">
        <f>VLOOKUP(J166,Plan3!K:M,3,FALSE)</f>
        <v>#N/A</v>
      </c>
      <c r="P166" s="332"/>
      <c r="Q166" s="332"/>
    </row>
    <row r="167" spans="1:17" ht="15.75" hidden="1" customHeight="1" x14ac:dyDescent="0.2">
      <c r="A167" s="236" t="s">
        <v>939</v>
      </c>
      <c r="B167" s="1">
        <v>20170172</v>
      </c>
      <c r="C167" s="236" t="s">
        <v>3355</v>
      </c>
      <c r="D167" s="85">
        <v>42927</v>
      </c>
      <c r="E167" s="77">
        <v>3392.46</v>
      </c>
      <c r="F167" s="229">
        <f>VLOOKUP(B167,'Captacao ANO A ANO'!A:E,5,FALSE)</f>
        <v>3392.46</v>
      </c>
      <c r="G167" s="223">
        <f t="shared" si="0"/>
        <v>0</v>
      </c>
      <c r="H167" s="224" t="str">
        <f>VLOOKUP(B167,'Captacao ANO A ANO'!A:R,8,FALSE)</f>
        <v>2015.01.0216</v>
      </c>
      <c r="I167" s="221" t="b">
        <f t="shared" si="1"/>
        <v>1</v>
      </c>
      <c r="J167" s="1">
        <v>20170172</v>
      </c>
      <c r="K167" s="6" t="s">
        <v>937</v>
      </c>
      <c r="L167" s="2" t="s">
        <v>907</v>
      </c>
      <c r="M167" s="3" t="s">
        <v>1658</v>
      </c>
      <c r="N167" s="4">
        <v>3392.46</v>
      </c>
      <c r="O167" s="5" t="e">
        <f>VLOOKUP(J167,Plan3!K:M,3,FALSE)</f>
        <v>#N/A</v>
      </c>
      <c r="P167" s="332"/>
      <c r="Q167" s="332"/>
    </row>
    <row r="168" spans="1:17" ht="15.75" hidden="1" customHeight="1" x14ac:dyDescent="0.2">
      <c r="A168" s="236" t="s">
        <v>939</v>
      </c>
      <c r="B168" s="1">
        <v>20170173</v>
      </c>
      <c r="C168" s="236" t="s">
        <v>3356</v>
      </c>
      <c r="D168" s="85">
        <v>42927</v>
      </c>
      <c r="E168" s="77">
        <v>2504.7199999999998</v>
      </c>
      <c r="F168" s="229">
        <f>VLOOKUP(B168,'Captacao ANO A ANO'!A:E,5,FALSE)</f>
        <v>2504.7199999999998</v>
      </c>
      <c r="G168" s="223">
        <f t="shared" si="0"/>
        <v>0</v>
      </c>
      <c r="H168" s="224" t="str">
        <f>VLOOKUP(B168,'Captacao ANO A ANO'!A:R,8,FALSE)</f>
        <v>2015.01.0216</v>
      </c>
      <c r="I168" s="221" t="b">
        <f t="shared" si="1"/>
        <v>1</v>
      </c>
      <c r="J168" s="1">
        <v>20170173</v>
      </c>
      <c r="K168" s="6" t="s">
        <v>937</v>
      </c>
      <c r="L168" s="2" t="s">
        <v>907</v>
      </c>
      <c r="M168" s="3" t="s">
        <v>1659</v>
      </c>
      <c r="N168" s="4">
        <v>2504.7199999999998</v>
      </c>
      <c r="O168" s="5" t="e">
        <f>VLOOKUP(J168,Plan3!K:M,3,FALSE)</f>
        <v>#N/A</v>
      </c>
      <c r="P168" s="332"/>
      <c r="Q168" s="332"/>
    </row>
    <row r="169" spans="1:17" ht="15.75" hidden="1" customHeight="1" x14ac:dyDescent="0.2">
      <c r="A169" s="236" t="s">
        <v>939</v>
      </c>
      <c r="B169" s="1">
        <v>20170174</v>
      </c>
      <c r="C169" s="236" t="s">
        <v>3357</v>
      </c>
      <c r="D169" s="85">
        <v>42927</v>
      </c>
      <c r="E169" s="77">
        <v>4103.2</v>
      </c>
      <c r="F169" s="229">
        <f>VLOOKUP(B169,'Captacao ANO A ANO'!A:E,5,FALSE)</f>
        <v>4103.2</v>
      </c>
      <c r="G169" s="223">
        <f t="shared" si="0"/>
        <v>0</v>
      </c>
      <c r="H169" s="224" t="str">
        <f>VLOOKUP(B169,'Captacao ANO A ANO'!A:R,8,FALSE)</f>
        <v>2015.01.0216</v>
      </c>
      <c r="I169" s="221" t="b">
        <f t="shared" si="1"/>
        <v>1</v>
      </c>
      <c r="J169" s="1">
        <v>20170174</v>
      </c>
      <c r="K169" s="6" t="s">
        <v>937</v>
      </c>
      <c r="L169" s="2" t="s">
        <v>907</v>
      </c>
      <c r="M169" s="3" t="s">
        <v>2077</v>
      </c>
      <c r="N169" s="4">
        <v>4103.2</v>
      </c>
      <c r="O169" s="5" t="e">
        <f>VLOOKUP(J169,Plan3!K:M,3,FALSE)</f>
        <v>#N/A</v>
      </c>
      <c r="P169" s="332"/>
      <c r="Q169" s="332"/>
    </row>
    <row r="170" spans="1:17" ht="15.75" hidden="1" customHeight="1" x14ac:dyDescent="0.2">
      <c r="A170" s="236" t="s">
        <v>939</v>
      </c>
      <c r="B170" s="1">
        <v>20170175</v>
      </c>
      <c r="C170" s="236" t="s">
        <v>3358</v>
      </c>
      <c r="D170" s="85">
        <v>42927</v>
      </c>
      <c r="E170" s="77">
        <v>4907.3</v>
      </c>
      <c r="F170" s="229">
        <f>VLOOKUP(B170,'Captacao ANO A ANO'!A:E,5,FALSE)</f>
        <v>4907.3</v>
      </c>
      <c r="G170" s="223">
        <f t="shared" si="0"/>
        <v>0</v>
      </c>
      <c r="H170" s="224" t="str">
        <f>VLOOKUP(B170,'Captacao ANO A ANO'!A:R,8,FALSE)</f>
        <v>2015.01.0216</v>
      </c>
      <c r="I170" s="221" t="b">
        <f t="shared" si="1"/>
        <v>1</v>
      </c>
      <c r="J170" s="1">
        <v>20170175</v>
      </c>
      <c r="K170" s="6" t="s">
        <v>937</v>
      </c>
      <c r="L170" s="2" t="s">
        <v>907</v>
      </c>
      <c r="M170" s="3" t="s">
        <v>1660</v>
      </c>
      <c r="N170" s="4">
        <v>4907.3</v>
      </c>
      <c r="O170" s="5" t="e">
        <f>VLOOKUP(J170,Plan3!K:M,3,FALSE)</f>
        <v>#N/A</v>
      </c>
      <c r="P170" s="332"/>
      <c r="Q170" s="332"/>
    </row>
    <row r="171" spans="1:17" ht="15.75" hidden="1" customHeight="1" x14ac:dyDescent="0.2">
      <c r="A171" s="236" t="s">
        <v>939</v>
      </c>
      <c r="B171" s="1">
        <v>20170176</v>
      </c>
      <c r="C171" s="236" t="s">
        <v>3359</v>
      </c>
      <c r="D171" s="85">
        <v>42927</v>
      </c>
      <c r="E171" s="77">
        <v>3287.19</v>
      </c>
      <c r="F171" s="229">
        <f>VLOOKUP(B171,'Captacao ANO A ANO'!A:E,5,FALSE)</f>
        <v>3287.19</v>
      </c>
      <c r="G171" s="223">
        <f t="shared" si="0"/>
        <v>0</v>
      </c>
      <c r="H171" s="224" t="str">
        <f>VLOOKUP(B171,'Captacao ANO A ANO'!A:R,8,FALSE)</f>
        <v>2015.01.0216</v>
      </c>
      <c r="I171" s="221" t="b">
        <f t="shared" si="1"/>
        <v>1</v>
      </c>
      <c r="J171" s="1">
        <v>20170176</v>
      </c>
      <c r="K171" s="6" t="s">
        <v>937</v>
      </c>
      <c r="L171" s="2" t="s">
        <v>907</v>
      </c>
      <c r="M171" s="3" t="s">
        <v>1661</v>
      </c>
      <c r="N171" s="4">
        <v>3287.19</v>
      </c>
      <c r="O171" s="5" t="e">
        <f>VLOOKUP(J171,Plan3!K:M,3,FALSE)</f>
        <v>#N/A</v>
      </c>
      <c r="P171" s="332"/>
      <c r="Q171" s="332"/>
    </row>
    <row r="172" spans="1:17" ht="15.75" hidden="1" customHeight="1" x14ac:dyDescent="0.2">
      <c r="A172" s="236" t="s">
        <v>939</v>
      </c>
      <c r="B172" s="1">
        <v>20170177</v>
      </c>
      <c r="C172" s="236" t="s">
        <v>3360</v>
      </c>
      <c r="D172" s="85">
        <v>42927</v>
      </c>
      <c r="E172" s="77">
        <v>5564.2</v>
      </c>
      <c r="F172" s="229">
        <f>VLOOKUP(B172,'Captacao ANO A ANO'!A:E,5,FALSE)</f>
        <v>5564.2</v>
      </c>
      <c r="G172" s="223">
        <f t="shared" si="0"/>
        <v>0</v>
      </c>
      <c r="H172" s="224" t="str">
        <f>VLOOKUP(B172,'Captacao ANO A ANO'!A:R,8,FALSE)</f>
        <v>2015.01.0216</v>
      </c>
      <c r="I172" s="221" t="b">
        <f t="shared" si="1"/>
        <v>1</v>
      </c>
      <c r="J172" s="1">
        <v>20170177</v>
      </c>
      <c r="K172" s="6" t="s">
        <v>937</v>
      </c>
      <c r="L172" s="2" t="s">
        <v>907</v>
      </c>
      <c r="M172" s="3" t="s">
        <v>1662</v>
      </c>
      <c r="N172" s="4">
        <v>5564.2</v>
      </c>
      <c r="O172" s="5" t="e">
        <f>VLOOKUP(J172,Plan3!K:M,3,FALSE)</f>
        <v>#N/A</v>
      </c>
      <c r="P172" s="332"/>
      <c r="Q172" s="332"/>
    </row>
    <row r="173" spans="1:17" ht="15.75" hidden="1" customHeight="1" x14ac:dyDescent="0.2">
      <c r="A173" s="236" t="s">
        <v>939</v>
      </c>
      <c r="B173" s="1">
        <v>20170178</v>
      </c>
      <c r="C173" s="236" t="s">
        <v>3361</v>
      </c>
      <c r="D173" s="85">
        <v>42927</v>
      </c>
      <c r="E173" s="77">
        <v>5162.8900000000003</v>
      </c>
      <c r="F173" s="229">
        <f>VLOOKUP(B173,'Captacao ANO A ANO'!A:E,5,FALSE)</f>
        <v>5162.8900000000003</v>
      </c>
      <c r="G173" s="223">
        <f t="shared" si="0"/>
        <v>0</v>
      </c>
      <c r="H173" s="224" t="str">
        <f>VLOOKUP(B173,'Captacao ANO A ANO'!A:R,8,FALSE)</f>
        <v>2015.01.0216</v>
      </c>
      <c r="I173" s="221" t="b">
        <f t="shared" si="1"/>
        <v>1</v>
      </c>
      <c r="J173" s="1">
        <v>20170178</v>
      </c>
      <c r="K173" s="6" t="s">
        <v>937</v>
      </c>
      <c r="L173" s="2" t="s">
        <v>907</v>
      </c>
      <c r="M173" s="3" t="s">
        <v>1663</v>
      </c>
      <c r="N173" s="4">
        <v>5162.8900000000003</v>
      </c>
      <c r="O173" s="5" t="e">
        <f>VLOOKUP(J173,Plan3!K:M,3,FALSE)</f>
        <v>#N/A</v>
      </c>
      <c r="P173" s="332"/>
      <c r="Q173" s="332"/>
    </row>
    <row r="174" spans="1:17" ht="15.75" hidden="1" customHeight="1" x14ac:dyDescent="0.2">
      <c r="A174" s="236" t="s">
        <v>939</v>
      </c>
      <c r="B174" s="1">
        <v>20170179</v>
      </c>
      <c r="C174" s="236" t="s">
        <v>3362</v>
      </c>
      <c r="D174" s="85">
        <v>42927</v>
      </c>
      <c r="E174" s="77">
        <v>2134.4899999999998</v>
      </c>
      <c r="F174" s="229">
        <f>VLOOKUP(B174,'Captacao ANO A ANO'!A:E,5,FALSE)</f>
        <v>2134.4899999999998</v>
      </c>
      <c r="G174" s="223">
        <f t="shared" si="0"/>
        <v>0</v>
      </c>
      <c r="H174" s="224" t="str">
        <f>VLOOKUP(B174,'Captacao ANO A ANO'!A:R,8,FALSE)</f>
        <v>2015.01.0216</v>
      </c>
      <c r="I174" s="221" t="b">
        <f t="shared" si="1"/>
        <v>1</v>
      </c>
      <c r="J174" s="1">
        <v>20170179</v>
      </c>
      <c r="K174" s="6" t="s">
        <v>937</v>
      </c>
      <c r="L174" s="2" t="s">
        <v>907</v>
      </c>
      <c r="M174" s="3" t="s">
        <v>2078</v>
      </c>
      <c r="N174" s="4">
        <v>2134.4899999999998</v>
      </c>
      <c r="O174" s="5" t="e">
        <f>VLOOKUP(J174,Plan3!K:M,3,FALSE)</f>
        <v>#N/A</v>
      </c>
      <c r="P174" s="332"/>
      <c r="Q174" s="332"/>
    </row>
    <row r="175" spans="1:17" ht="15.75" hidden="1" customHeight="1" x14ac:dyDescent="0.2">
      <c r="A175" s="236" t="s">
        <v>939</v>
      </c>
      <c r="B175" s="1">
        <v>20170180</v>
      </c>
      <c r="C175" s="236" t="s">
        <v>3364</v>
      </c>
      <c r="D175" s="85">
        <v>42927</v>
      </c>
      <c r="E175" s="77">
        <v>3990.86</v>
      </c>
      <c r="F175" s="229">
        <f>VLOOKUP(B175,'Captacao ANO A ANO'!A:E,5,FALSE)</f>
        <v>3990.86</v>
      </c>
      <c r="G175" s="223">
        <f t="shared" si="0"/>
        <v>0</v>
      </c>
      <c r="H175" s="224" t="str">
        <f>VLOOKUP(B175,'Captacao ANO A ANO'!A:R,8,FALSE)</f>
        <v>2015.01.0216</v>
      </c>
      <c r="I175" s="221" t="b">
        <f t="shared" si="1"/>
        <v>1</v>
      </c>
      <c r="J175" s="1">
        <v>20170180</v>
      </c>
      <c r="K175" s="6" t="s">
        <v>937</v>
      </c>
      <c r="L175" s="2" t="s">
        <v>907</v>
      </c>
      <c r="M175" s="3" t="s">
        <v>1811</v>
      </c>
      <c r="N175" s="4">
        <v>3990.86</v>
      </c>
      <c r="O175" s="5" t="e">
        <f>VLOOKUP(J175,Plan3!K:M,3,FALSE)</f>
        <v>#N/A</v>
      </c>
      <c r="P175" s="332"/>
      <c r="Q175" s="332"/>
    </row>
    <row r="176" spans="1:17" ht="15.75" hidden="1" customHeight="1" x14ac:dyDescent="0.2">
      <c r="A176" s="236" t="s">
        <v>939</v>
      </c>
      <c r="B176" s="1">
        <v>20170181</v>
      </c>
      <c r="C176" s="236" t="s">
        <v>3365</v>
      </c>
      <c r="D176" s="85">
        <v>42927</v>
      </c>
      <c r="E176" s="77">
        <v>2469.0500000000002</v>
      </c>
      <c r="F176" s="229">
        <f>VLOOKUP(B176,'Captacao ANO A ANO'!A:E,5,FALSE)</f>
        <v>2469.0500000000002</v>
      </c>
      <c r="G176" s="223">
        <f t="shared" si="0"/>
        <v>0</v>
      </c>
      <c r="H176" s="224" t="str">
        <f>VLOOKUP(B176,'Captacao ANO A ANO'!A:R,8,FALSE)</f>
        <v>2015.01.0216</v>
      </c>
      <c r="I176" s="221" t="b">
        <f t="shared" si="1"/>
        <v>1</v>
      </c>
      <c r="J176" s="1">
        <v>20170181</v>
      </c>
      <c r="K176" s="6" t="s">
        <v>937</v>
      </c>
      <c r="L176" s="2" t="s">
        <v>907</v>
      </c>
      <c r="M176" s="3" t="s">
        <v>2079</v>
      </c>
      <c r="N176" s="4">
        <v>2469.0500000000002</v>
      </c>
      <c r="O176" s="5" t="e">
        <f>VLOOKUP(J176,Plan3!K:M,3,FALSE)</f>
        <v>#N/A</v>
      </c>
      <c r="P176" s="332"/>
      <c r="Q176" s="332"/>
    </row>
    <row r="177" spans="1:17" ht="15.75" hidden="1" customHeight="1" x14ac:dyDescent="0.2">
      <c r="A177" s="236" t="s">
        <v>939</v>
      </c>
      <c r="B177" s="1">
        <v>20170182</v>
      </c>
      <c r="C177" s="236" t="s">
        <v>3366</v>
      </c>
      <c r="D177" s="85">
        <v>42927</v>
      </c>
      <c r="E177" s="77">
        <v>1720.07</v>
      </c>
      <c r="F177" s="229">
        <f>VLOOKUP(B177,'Captacao ANO A ANO'!A:E,5,FALSE)</f>
        <v>1720.07</v>
      </c>
      <c r="G177" s="223">
        <f t="shared" si="0"/>
        <v>0</v>
      </c>
      <c r="H177" s="224" t="str">
        <f>VLOOKUP(B177,'Captacao ANO A ANO'!A:R,8,FALSE)</f>
        <v>2015.01.0216</v>
      </c>
      <c r="I177" s="221" t="b">
        <f t="shared" si="1"/>
        <v>1</v>
      </c>
      <c r="J177" s="1">
        <v>20170182</v>
      </c>
      <c r="K177" s="6" t="s">
        <v>937</v>
      </c>
      <c r="L177" s="2" t="s">
        <v>907</v>
      </c>
      <c r="M177" s="3" t="s">
        <v>2080</v>
      </c>
      <c r="N177" s="4">
        <v>1720.07</v>
      </c>
      <c r="O177" s="5" t="e">
        <f>VLOOKUP(J177,Plan3!K:M,3,FALSE)</f>
        <v>#N/A</v>
      </c>
      <c r="P177" s="332"/>
      <c r="Q177" s="332"/>
    </row>
    <row r="178" spans="1:17" ht="15.75" hidden="1" customHeight="1" x14ac:dyDescent="0.2">
      <c r="A178" s="236" t="s">
        <v>939</v>
      </c>
      <c r="B178" s="1">
        <v>20170183</v>
      </c>
      <c r="C178" s="236" t="s">
        <v>3367</v>
      </c>
      <c r="D178" s="85">
        <v>42927</v>
      </c>
      <c r="E178" s="77">
        <v>3952.3</v>
      </c>
      <c r="F178" s="229">
        <f>VLOOKUP(B178,'Captacao ANO A ANO'!A:E,5,FALSE)</f>
        <v>3952.3</v>
      </c>
      <c r="G178" s="223">
        <f t="shared" si="0"/>
        <v>0</v>
      </c>
      <c r="H178" s="224" t="str">
        <f>VLOOKUP(B178,'Captacao ANO A ANO'!A:R,8,FALSE)</f>
        <v>2015.01.0216</v>
      </c>
      <c r="I178" s="221" t="b">
        <f t="shared" si="1"/>
        <v>1</v>
      </c>
      <c r="J178" s="1">
        <v>20170183</v>
      </c>
      <c r="K178" s="6" t="s">
        <v>937</v>
      </c>
      <c r="L178" s="2" t="s">
        <v>907</v>
      </c>
      <c r="M178" s="3" t="s">
        <v>1664</v>
      </c>
      <c r="N178" s="4">
        <v>3952.3</v>
      </c>
      <c r="O178" s="5" t="e">
        <f>VLOOKUP(J178,Plan3!K:M,3,FALSE)</f>
        <v>#N/A</v>
      </c>
      <c r="P178" s="332"/>
      <c r="Q178" s="332"/>
    </row>
    <row r="179" spans="1:17" ht="15.75" hidden="1" customHeight="1" x14ac:dyDescent="0.2">
      <c r="A179" s="236" t="s">
        <v>939</v>
      </c>
      <c r="B179" s="1">
        <v>20170184</v>
      </c>
      <c r="C179" s="236" t="s">
        <v>3368</v>
      </c>
      <c r="D179" s="85">
        <v>42927</v>
      </c>
      <c r="E179" s="77">
        <v>2102.66</v>
      </c>
      <c r="F179" s="229">
        <f>VLOOKUP(B179,'Captacao ANO A ANO'!A:E,5,FALSE)</f>
        <v>2102.66</v>
      </c>
      <c r="G179" s="223">
        <f t="shared" si="0"/>
        <v>0</v>
      </c>
      <c r="H179" s="224" t="str">
        <f>VLOOKUP(B179,'Captacao ANO A ANO'!A:R,8,FALSE)</f>
        <v>2015.01.0216</v>
      </c>
      <c r="I179" s="221" t="b">
        <f t="shared" si="1"/>
        <v>1</v>
      </c>
      <c r="J179" s="1">
        <v>20170184</v>
      </c>
      <c r="K179" s="6" t="s">
        <v>937</v>
      </c>
      <c r="L179" s="2" t="s">
        <v>907</v>
      </c>
      <c r="M179" s="3" t="s">
        <v>2081</v>
      </c>
      <c r="N179" s="4">
        <v>2102.66</v>
      </c>
      <c r="O179" s="5" t="e">
        <f>VLOOKUP(J179,Plan3!K:M,3,FALSE)</f>
        <v>#N/A</v>
      </c>
      <c r="P179" s="332"/>
      <c r="Q179" s="332"/>
    </row>
    <row r="180" spans="1:17" ht="15.75" hidden="1" customHeight="1" x14ac:dyDescent="0.2">
      <c r="A180" s="236" t="s">
        <v>939</v>
      </c>
      <c r="B180" s="1">
        <v>20170185</v>
      </c>
      <c r="C180" s="236" t="s">
        <v>3369</v>
      </c>
      <c r="D180" s="85">
        <v>42927</v>
      </c>
      <c r="E180" s="77">
        <v>3172.68</v>
      </c>
      <c r="F180" s="229">
        <f>VLOOKUP(B180,'Captacao ANO A ANO'!A:E,5,FALSE)</f>
        <v>3172.68</v>
      </c>
      <c r="G180" s="223">
        <f t="shared" si="0"/>
        <v>0</v>
      </c>
      <c r="H180" s="224" t="str">
        <f>VLOOKUP(B180,'Captacao ANO A ANO'!A:R,8,FALSE)</f>
        <v>2015.01.0216</v>
      </c>
      <c r="I180" s="221" t="b">
        <f t="shared" si="1"/>
        <v>1</v>
      </c>
      <c r="J180" s="1">
        <v>20170185</v>
      </c>
      <c r="K180" s="6" t="s">
        <v>937</v>
      </c>
      <c r="L180" s="2" t="s">
        <v>907</v>
      </c>
      <c r="M180" s="3" t="s">
        <v>1665</v>
      </c>
      <c r="N180" s="4">
        <v>3172.68</v>
      </c>
      <c r="O180" s="5" t="e">
        <f>VLOOKUP(J180,Plan3!K:M,3,FALSE)</f>
        <v>#N/A</v>
      </c>
      <c r="P180" s="332"/>
      <c r="Q180" s="332"/>
    </row>
    <row r="181" spans="1:17" ht="15.75" hidden="1" customHeight="1" x14ac:dyDescent="0.2">
      <c r="A181" s="225" t="s">
        <v>939</v>
      </c>
      <c r="B181" s="1">
        <v>20170186</v>
      </c>
      <c r="C181" s="225" t="s">
        <v>3370</v>
      </c>
      <c r="D181" s="23">
        <v>42927</v>
      </c>
      <c r="E181" s="74">
        <v>3997.59</v>
      </c>
      <c r="F181" s="229">
        <f>VLOOKUP(B181,'Captacao ANO A ANO'!A:E,5,FALSE)</f>
        <v>3997.59</v>
      </c>
      <c r="G181" s="223">
        <f t="shared" si="0"/>
        <v>0</v>
      </c>
      <c r="H181" s="224" t="str">
        <f>VLOOKUP(B181,'Captacao ANO A ANO'!A:R,8,FALSE)</f>
        <v>2015.01.0216</v>
      </c>
      <c r="I181" s="221" t="b">
        <f t="shared" si="1"/>
        <v>1</v>
      </c>
      <c r="J181" s="1">
        <v>20170186</v>
      </c>
      <c r="K181" s="6" t="s">
        <v>937</v>
      </c>
      <c r="L181" s="2" t="s">
        <v>907</v>
      </c>
      <c r="M181" s="3" t="s">
        <v>1812</v>
      </c>
      <c r="N181" s="4">
        <v>3997.59</v>
      </c>
      <c r="O181" s="5" t="e">
        <f>VLOOKUP(J181,Plan3!K:M,3,FALSE)</f>
        <v>#N/A</v>
      </c>
      <c r="P181" s="332"/>
      <c r="Q181" s="332"/>
    </row>
    <row r="182" spans="1:17" ht="15.75" hidden="1" customHeight="1" x14ac:dyDescent="0.2">
      <c r="A182" s="225" t="s">
        <v>939</v>
      </c>
      <c r="B182" s="1">
        <v>20170187</v>
      </c>
      <c r="C182" s="225" t="s">
        <v>3371</v>
      </c>
      <c r="D182" s="23">
        <v>42927</v>
      </c>
      <c r="E182" s="74">
        <v>3410.52</v>
      </c>
      <c r="F182" s="229">
        <f>VLOOKUP(B182,'Captacao ANO A ANO'!A:E,5,FALSE)</f>
        <v>3410.52</v>
      </c>
      <c r="G182" s="223">
        <f t="shared" si="0"/>
        <v>0</v>
      </c>
      <c r="H182" s="224" t="str">
        <f>VLOOKUP(B182,'Captacao ANO A ANO'!A:R,8,FALSE)</f>
        <v>2015.01.0216</v>
      </c>
      <c r="I182" s="221" t="b">
        <f t="shared" si="1"/>
        <v>1</v>
      </c>
      <c r="J182" s="1">
        <v>20170187</v>
      </c>
      <c r="K182" s="6" t="s">
        <v>937</v>
      </c>
      <c r="L182" s="2" t="s">
        <v>907</v>
      </c>
      <c r="M182" s="3" t="s">
        <v>1666</v>
      </c>
      <c r="N182" s="4">
        <v>3410.52</v>
      </c>
      <c r="O182" s="5" t="e">
        <f>VLOOKUP(J182,Plan3!K:M,3,FALSE)</f>
        <v>#N/A</v>
      </c>
      <c r="P182" s="332"/>
      <c r="Q182" s="332"/>
    </row>
    <row r="183" spans="1:17" ht="15.75" hidden="1" customHeight="1" x14ac:dyDescent="0.2">
      <c r="A183" s="225" t="s">
        <v>939</v>
      </c>
      <c r="B183" s="1">
        <v>20170188</v>
      </c>
      <c r="C183" s="225" t="s">
        <v>3372</v>
      </c>
      <c r="D183" s="23">
        <v>42927</v>
      </c>
      <c r="E183" s="74">
        <v>3337.04</v>
      </c>
      <c r="F183" s="229">
        <f>VLOOKUP(B183,'Captacao ANO A ANO'!A:E,5,FALSE)</f>
        <v>3337.04</v>
      </c>
      <c r="G183" s="223">
        <f t="shared" si="0"/>
        <v>0</v>
      </c>
      <c r="H183" s="224" t="str">
        <f>VLOOKUP(B183,'Captacao ANO A ANO'!A:R,8,FALSE)</f>
        <v>2015.01.0216</v>
      </c>
      <c r="I183" s="221" t="b">
        <f t="shared" si="1"/>
        <v>1</v>
      </c>
      <c r="J183" s="1">
        <v>20170188</v>
      </c>
      <c r="K183" s="6" t="s">
        <v>937</v>
      </c>
      <c r="L183" s="2" t="s">
        <v>907</v>
      </c>
      <c r="M183" s="3" t="s">
        <v>1667</v>
      </c>
      <c r="N183" s="4">
        <v>3337.04</v>
      </c>
      <c r="O183" s="5" t="e">
        <f>VLOOKUP(J183,Plan3!K:M,3,FALSE)</f>
        <v>#N/A</v>
      </c>
      <c r="P183" s="332"/>
      <c r="Q183" s="332"/>
    </row>
    <row r="184" spans="1:17" ht="15.75" hidden="1" customHeight="1" x14ac:dyDescent="0.2">
      <c r="A184" s="225" t="s">
        <v>939</v>
      </c>
      <c r="B184" s="1">
        <v>20170189</v>
      </c>
      <c r="C184" s="225" t="s">
        <v>3373</v>
      </c>
      <c r="D184" s="23">
        <v>42927</v>
      </c>
      <c r="E184" s="74">
        <v>2961.71</v>
      </c>
      <c r="F184" s="229">
        <f>VLOOKUP(B184,'Captacao ANO A ANO'!A:E,5,FALSE)</f>
        <v>2961.71</v>
      </c>
      <c r="G184" s="223">
        <f t="shared" si="0"/>
        <v>0</v>
      </c>
      <c r="H184" s="224" t="str">
        <f>VLOOKUP(B184,'Captacao ANO A ANO'!A:R,8,FALSE)</f>
        <v>2015.01.0216</v>
      </c>
      <c r="I184" s="221" t="b">
        <f t="shared" si="1"/>
        <v>1</v>
      </c>
      <c r="J184" s="1">
        <v>20170189</v>
      </c>
      <c r="K184" s="6" t="s">
        <v>937</v>
      </c>
      <c r="L184" s="2" t="s">
        <v>907</v>
      </c>
      <c r="M184" s="3" t="s">
        <v>1668</v>
      </c>
      <c r="N184" s="4">
        <v>2961.71</v>
      </c>
      <c r="O184" s="5" t="e">
        <f>VLOOKUP(J184,Plan3!K:M,3,FALSE)</f>
        <v>#N/A</v>
      </c>
      <c r="P184" s="332"/>
      <c r="Q184" s="332"/>
    </row>
    <row r="185" spans="1:17" ht="15.75" hidden="1" customHeight="1" x14ac:dyDescent="0.2">
      <c r="A185" s="225" t="s">
        <v>939</v>
      </c>
      <c r="B185" s="1">
        <v>20170190</v>
      </c>
      <c r="C185" s="225" t="s">
        <v>3374</v>
      </c>
      <c r="D185" s="23">
        <v>42928</v>
      </c>
      <c r="E185" s="74">
        <v>2676.08</v>
      </c>
      <c r="F185" s="229">
        <f>VLOOKUP(B185,'Captacao ANO A ANO'!A:E,5,FALSE)</f>
        <v>2676.08</v>
      </c>
      <c r="G185" s="223">
        <f t="shared" si="0"/>
        <v>0</v>
      </c>
      <c r="H185" s="224" t="str">
        <f>VLOOKUP(B185,'Captacao ANO A ANO'!A:R,8,FALSE)</f>
        <v>2015.01.0216</v>
      </c>
      <c r="I185" s="221" t="b">
        <f t="shared" si="1"/>
        <v>1</v>
      </c>
      <c r="J185" s="1">
        <v>20170190</v>
      </c>
      <c r="K185" s="6" t="s">
        <v>937</v>
      </c>
      <c r="L185" s="2" t="s">
        <v>907</v>
      </c>
      <c r="M185" s="3" t="s">
        <v>1669</v>
      </c>
      <c r="N185" s="4">
        <v>2676.08</v>
      </c>
      <c r="O185" s="5" t="e">
        <f>VLOOKUP(J185,Plan3!K:M,3,FALSE)</f>
        <v>#N/A</v>
      </c>
      <c r="P185" s="332"/>
      <c r="Q185" s="332"/>
    </row>
    <row r="186" spans="1:17" ht="15.75" hidden="1" customHeight="1" x14ac:dyDescent="0.2">
      <c r="A186" s="225" t="s">
        <v>939</v>
      </c>
      <c r="B186" s="1">
        <v>20170191</v>
      </c>
      <c r="C186" s="225" t="s">
        <v>3375</v>
      </c>
      <c r="D186" s="23">
        <v>42928</v>
      </c>
      <c r="E186" s="74">
        <v>3157.71</v>
      </c>
      <c r="F186" s="229">
        <f>VLOOKUP(B186,'Captacao ANO A ANO'!A:E,5,FALSE)</f>
        <v>3157.71</v>
      </c>
      <c r="G186" s="223">
        <f t="shared" si="0"/>
        <v>0</v>
      </c>
      <c r="H186" s="224" t="str">
        <f>VLOOKUP(B186,'Captacao ANO A ANO'!A:R,8,FALSE)</f>
        <v>2015.01.0216</v>
      </c>
      <c r="I186" s="221" t="b">
        <f t="shared" si="1"/>
        <v>1</v>
      </c>
      <c r="J186" s="1">
        <v>20170191</v>
      </c>
      <c r="K186" s="6" t="s">
        <v>937</v>
      </c>
      <c r="L186" s="2" t="s">
        <v>907</v>
      </c>
      <c r="M186" s="3" t="s">
        <v>1670</v>
      </c>
      <c r="N186" s="4">
        <v>3157.71</v>
      </c>
      <c r="O186" s="5" t="e">
        <f>VLOOKUP(J186,Plan3!K:M,3,FALSE)</f>
        <v>#N/A</v>
      </c>
      <c r="P186" s="332"/>
      <c r="Q186" s="332"/>
    </row>
    <row r="187" spans="1:17" ht="15.75" hidden="1" customHeight="1" x14ac:dyDescent="0.2">
      <c r="A187" s="225" t="s">
        <v>939</v>
      </c>
      <c r="B187" s="1">
        <v>20170192</v>
      </c>
      <c r="C187" s="225" t="s">
        <v>3376</v>
      </c>
      <c r="D187" s="23">
        <v>42928</v>
      </c>
      <c r="E187" s="74">
        <v>1450.22</v>
      </c>
      <c r="F187" s="229">
        <f>VLOOKUP(B187,'Captacao ANO A ANO'!A:E,5,FALSE)</f>
        <v>1450.22</v>
      </c>
      <c r="G187" s="223">
        <f t="shared" si="0"/>
        <v>0</v>
      </c>
      <c r="H187" s="224" t="str">
        <f>VLOOKUP(B187,'Captacao ANO A ANO'!A:R,8,FALSE)</f>
        <v>2015.01.0216</v>
      </c>
      <c r="I187" s="221" t="b">
        <f t="shared" si="1"/>
        <v>1</v>
      </c>
      <c r="J187" s="1">
        <v>20170192</v>
      </c>
      <c r="K187" s="6" t="s">
        <v>937</v>
      </c>
      <c r="L187" s="2" t="s">
        <v>907</v>
      </c>
      <c r="M187" s="3" t="s">
        <v>2082</v>
      </c>
      <c r="N187" s="4">
        <v>1450.22</v>
      </c>
      <c r="O187" s="5" t="e">
        <f>VLOOKUP(J187,Plan3!K:M,3,FALSE)</f>
        <v>#N/A</v>
      </c>
      <c r="P187" s="332"/>
      <c r="Q187" s="332"/>
    </row>
    <row r="188" spans="1:17" ht="15.75" hidden="1" customHeight="1" x14ac:dyDescent="0.2">
      <c r="A188" s="225" t="s">
        <v>939</v>
      </c>
      <c r="B188" s="1">
        <v>20170193</v>
      </c>
      <c r="C188" s="225" t="s">
        <v>3377</v>
      </c>
      <c r="D188" s="23">
        <v>42928</v>
      </c>
      <c r="E188" s="74">
        <v>3393.14</v>
      </c>
      <c r="F188" s="229">
        <f>VLOOKUP(B188,'Captacao ANO A ANO'!A:E,5,FALSE)</f>
        <v>3393.14</v>
      </c>
      <c r="G188" s="223">
        <f t="shared" si="0"/>
        <v>0</v>
      </c>
      <c r="H188" s="224" t="str">
        <f>VLOOKUP(B188,'Captacao ANO A ANO'!A:R,8,FALSE)</f>
        <v>2015.01.0216</v>
      </c>
      <c r="I188" s="221" t="b">
        <f t="shared" si="1"/>
        <v>1</v>
      </c>
      <c r="J188" s="1">
        <v>20170193</v>
      </c>
      <c r="K188" s="6" t="s">
        <v>937</v>
      </c>
      <c r="L188" s="2" t="s">
        <v>907</v>
      </c>
      <c r="M188" s="3" t="s">
        <v>2083</v>
      </c>
      <c r="N188" s="4">
        <v>3393.14</v>
      </c>
      <c r="O188" s="5" t="e">
        <f>VLOOKUP(J188,Plan3!K:M,3,FALSE)</f>
        <v>#N/A</v>
      </c>
      <c r="P188" s="332"/>
      <c r="Q188" s="332"/>
    </row>
    <row r="189" spans="1:17" ht="15.75" hidden="1" customHeight="1" x14ac:dyDescent="0.2">
      <c r="A189" s="225" t="s">
        <v>939</v>
      </c>
      <c r="B189" s="1">
        <v>20170194</v>
      </c>
      <c r="C189" s="225" t="s">
        <v>3378</v>
      </c>
      <c r="D189" s="23">
        <v>42928</v>
      </c>
      <c r="E189" s="74">
        <v>2581.08</v>
      </c>
      <c r="F189" s="229">
        <f>VLOOKUP(B189,'Captacao ANO A ANO'!A:E,5,FALSE)</f>
        <v>2581.08</v>
      </c>
      <c r="G189" s="223">
        <f t="shared" si="0"/>
        <v>0</v>
      </c>
      <c r="H189" s="224" t="str">
        <f>VLOOKUP(B189,'Captacao ANO A ANO'!A:R,8,FALSE)</f>
        <v>2015.01.0216</v>
      </c>
      <c r="I189" s="221" t="b">
        <f t="shared" si="1"/>
        <v>1</v>
      </c>
      <c r="J189" s="1">
        <v>20170194</v>
      </c>
      <c r="K189" s="6" t="s">
        <v>937</v>
      </c>
      <c r="L189" s="2" t="s">
        <v>907</v>
      </c>
      <c r="M189" s="3" t="s">
        <v>1813</v>
      </c>
      <c r="N189" s="4">
        <v>2581.08</v>
      </c>
      <c r="O189" s="5" t="e">
        <f>VLOOKUP(J189,Plan3!K:M,3,FALSE)</f>
        <v>#N/A</v>
      </c>
      <c r="P189" s="332"/>
      <c r="Q189" s="332"/>
    </row>
    <row r="190" spans="1:17" ht="15.75" hidden="1" customHeight="1" x14ac:dyDescent="0.2">
      <c r="A190" s="225" t="s">
        <v>939</v>
      </c>
      <c r="B190" s="1">
        <v>20170195</v>
      </c>
      <c r="C190" s="225" t="s">
        <v>3379</v>
      </c>
      <c r="D190" s="23">
        <v>42928</v>
      </c>
      <c r="E190" s="74">
        <v>2397.7199999999998</v>
      </c>
      <c r="F190" s="229">
        <f>VLOOKUP(B190,'Captacao ANO A ANO'!A:E,5,FALSE)</f>
        <v>2397.7199999999998</v>
      </c>
      <c r="G190" s="223">
        <f t="shared" si="0"/>
        <v>0</v>
      </c>
      <c r="H190" s="224" t="str">
        <f>VLOOKUP(B190,'Captacao ANO A ANO'!A:R,8,FALSE)</f>
        <v>2015.01.0216</v>
      </c>
      <c r="I190" s="221" t="b">
        <f t="shared" si="1"/>
        <v>1</v>
      </c>
      <c r="J190" s="1">
        <v>20170195</v>
      </c>
      <c r="K190" s="6" t="s">
        <v>937</v>
      </c>
      <c r="L190" s="2" t="s">
        <v>907</v>
      </c>
      <c r="M190" s="3" t="s">
        <v>2084</v>
      </c>
      <c r="N190" s="4">
        <v>2397.7199999999998</v>
      </c>
      <c r="O190" s="5" t="e">
        <f>VLOOKUP(J190,Plan3!K:M,3,FALSE)</f>
        <v>#N/A</v>
      </c>
      <c r="P190" s="332"/>
      <c r="Q190" s="332"/>
    </row>
    <row r="191" spans="1:17" ht="15.75" hidden="1" customHeight="1" x14ac:dyDescent="0.2">
      <c r="A191" s="225" t="s">
        <v>939</v>
      </c>
      <c r="B191" s="1">
        <v>20170196</v>
      </c>
      <c r="C191" s="225" t="s">
        <v>3380</v>
      </c>
      <c r="D191" s="23">
        <v>42928</v>
      </c>
      <c r="E191" s="74">
        <v>3341.47</v>
      </c>
      <c r="F191" s="229">
        <f>VLOOKUP(B191,'Captacao ANO A ANO'!A:E,5,FALSE)</f>
        <v>3341.47</v>
      </c>
      <c r="G191" s="223">
        <f t="shared" si="0"/>
        <v>0</v>
      </c>
      <c r="H191" s="224" t="str">
        <f>VLOOKUP(B191,'Captacao ANO A ANO'!A:R,8,FALSE)</f>
        <v>2015.01.0216</v>
      </c>
      <c r="I191" s="221" t="b">
        <f t="shared" si="1"/>
        <v>1</v>
      </c>
      <c r="J191" s="1">
        <v>20170196</v>
      </c>
      <c r="K191" s="6" t="s">
        <v>937</v>
      </c>
      <c r="L191" s="2" t="s">
        <v>907</v>
      </c>
      <c r="M191" s="3" t="s">
        <v>1671</v>
      </c>
      <c r="N191" s="4">
        <v>3341.47</v>
      </c>
      <c r="O191" s="5" t="e">
        <f>VLOOKUP(J191,Plan3!K:M,3,FALSE)</f>
        <v>#N/A</v>
      </c>
      <c r="P191" s="332"/>
      <c r="Q191" s="332"/>
    </row>
    <row r="192" spans="1:17" ht="15.75" hidden="1" customHeight="1" x14ac:dyDescent="0.2">
      <c r="A192" s="225" t="s">
        <v>939</v>
      </c>
      <c r="B192" s="1">
        <v>20170197</v>
      </c>
      <c r="C192" s="225" t="s">
        <v>3381</v>
      </c>
      <c r="D192" s="23">
        <v>42928</v>
      </c>
      <c r="E192" s="74">
        <v>2751.14</v>
      </c>
      <c r="F192" s="229">
        <f>VLOOKUP(B192,'Captacao ANO A ANO'!A:E,5,FALSE)</f>
        <v>2751.14</v>
      </c>
      <c r="G192" s="223">
        <f t="shared" si="0"/>
        <v>0</v>
      </c>
      <c r="H192" s="224" t="str">
        <f>VLOOKUP(B192,'Captacao ANO A ANO'!A:R,8,FALSE)</f>
        <v>2015.01.0216</v>
      </c>
      <c r="I192" s="221" t="b">
        <f t="shared" si="1"/>
        <v>1</v>
      </c>
      <c r="J192" s="1">
        <v>20170197</v>
      </c>
      <c r="K192" s="6" t="s">
        <v>937</v>
      </c>
      <c r="L192" s="2" t="s">
        <v>907</v>
      </c>
      <c r="M192" s="3" t="s">
        <v>2085</v>
      </c>
      <c r="N192" s="4">
        <v>2751.14</v>
      </c>
      <c r="O192" s="5" t="e">
        <f>VLOOKUP(J192,Plan3!K:M,3,FALSE)</f>
        <v>#N/A</v>
      </c>
      <c r="P192" s="332"/>
      <c r="Q192" s="332"/>
    </row>
    <row r="193" spans="1:17" ht="15.75" hidden="1" customHeight="1" x14ac:dyDescent="0.2">
      <c r="A193" s="225" t="s">
        <v>939</v>
      </c>
      <c r="B193" s="1">
        <v>20170198</v>
      </c>
      <c r="C193" s="225" t="s">
        <v>3382</v>
      </c>
      <c r="D193" s="23">
        <v>42928</v>
      </c>
      <c r="E193" s="74">
        <v>2657.68</v>
      </c>
      <c r="F193" s="229">
        <f>VLOOKUP(B193,'Captacao ANO A ANO'!A:E,5,FALSE)</f>
        <v>2657.68</v>
      </c>
      <c r="G193" s="223">
        <f t="shared" si="0"/>
        <v>0</v>
      </c>
      <c r="H193" s="224" t="str">
        <f>VLOOKUP(B193,'Captacao ANO A ANO'!A:R,8,FALSE)</f>
        <v>2015.01.0216</v>
      </c>
      <c r="I193" s="221" t="b">
        <f t="shared" si="1"/>
        <v>1</v>
      </c>
      <c r="J193" s="1">
        <v>20170198</v>
      </c>
      <c r="K193" s="6" t="s">
        <v>937</v>
      </c>
      <c r="L193" s="2" t="s">
        <v>907</v>
      </c>
      <c r="M193" s="3" t="s">
        <v>1814</v>
      </c>
      <c r="N193" s="4">
        <v>2657.68</v>
      </c>
      <c r="O193" s="5" t="e">
        <f>VLOOKUP(J193,Plan3!K:M,3,FALSE)</f>
        <v>#N/A</v>
      </c>
      <c r="P193" s="332"/>
      <c r="Q193" s="332"/>
    </row>
    <row r="194" spans="1:17" ht="15.75" hidden="1" customHeight="1" x14ac:dyDescent="0.2">
      <c r="A194" s="225" t="s">
        <v>939</v>
      </c>
      <c r="B194" s="1">
        <v>20170199</v>
      </c>
      <c r="C194" s="225" t="s">
        <v>3383</v>
      </c>
      <c r="D194" s="23">
        <v>42928</v>
      </c>
      <c r="E194" s="74">
        <v>2969.61</v>
      </c>
      <c r="F194" s="229">
        <f>VLOOKUP(B194,'Captacao ANO A ANO'!A:E,5,FALSE)</f>
        <v>2969.61</v>
      </c>
      <c r="G194" s="223">
        <f t="shared" si="0"/>
        <v>0</v>
      </c>
      <c r="H194" s="224" t="str">
        <f>VLOOKUP(B194,'Captacao ANO A ANO'!A:R,8,FALSE)</f>
        <v>2015.01.0216</v>
      </c>
      <c r="I194" s="221" t="b">
        <f t="shared" si="1"/>
        <v>1</v>
      </c>
      <c r="J194" s="1">
        <v>20170199</v>
      </c>
      <c r="K194" s="6" t="s">
        <v>937</v>
      </c>
      <c r="L194" s="2" t="s">
        <v>907</v>
      </c>
      <c r="M194" s="3" t="s">
        <v>1672</v>
      </c>
      <c r="N194" s="4">
        <v>2969.61</v>
      </c>
      <c r="O194" s="5" t="e">
        <f>VLOOKUP(J194,Plan3!K:M,3,FALSE)</f>
        <v>#N/A</v>
      </c>
      <c r="P194" s="332"/>
      <c r="Q194" s="332"/>
    </row>
    <row r="195" spans="1:17" ht="15.75" hidden="1" customHeight="1" x14ac:dyDescent="0.2">
      <c r="A195" s="225" t="s">
        <v>939</v>
      </c>
      <c r="B195" s="1">
        <v>20170200</v>
      </c>
      <c r="C195" s="225" t="s">
        <v>3384</v>
      </c>
      <c r="D195" s="23">
        <v>42928</v>
      </c>
      <c r="E195" s="74">
        <v>2762.16</v>
      </c>
      <c r="F195" s="229">
        <f>VLOOKUP(B195,'Captacao ANO A ANO'!A:E,5,FALSE)</f>
        <v>2762.16</v>
      </c>
      <c r="G195" s="223">
        <f t="shared" si="0"/>
        <v>0</v>
      </c>
      <c r="H195" s="224" t="str">
        <f>VLOOKUP(B195,'Captacao ANO A ANO'!A:R,8,FALSE)</f>
        <v>2015.01.0216</v>
      </c>
      <c r="I195" s="221" t="b">
        <f t="shared" si="1"/>
        <v>1</v>
      </c>
      <c r="J195" s="1">
        <v>20170200</v>
      </c>
      <c r="K195" s="6" t="s">
        <v>937</v>
      </c>
      <c r="L195" s="2" t="s">
        <v>907</v>
      </c>
      <c r="M195" s="3" t="s">
        <v>2107</v>
      </c>
      <c r="N195" s="4">
        <v>2762.16</v>
      </c>
      <c r="O195" s="5" t="e">
        <f>VLOOKUP(J195,Plan3!K:M,3,FALSE)</f>
        <v>#N/A</v>
      </c>
      <c r="P195" s="332"/>
      <c r="Q195" s="332"/>
    </row>
    <row r="196" spans="1:17" ht="15.75" hidden="1" customHeight="1" x14ac:dyDescent="0.2">
      <c r="A196" s="225" t="s">
        <v>939</v>
      </c>
      <c r="B196" s="1">
        <v>20170201</v>
      </c>
      <c r="C196" s="225" t="s">
        <v>3385</v>
      </c>
      <c r="D196" s="23">
        <v>42928</v>
      </c>
      <c r="E196" s="74">
        <v>1123.28</v>
      </c>
      <c r="F196" s="229">
        <f>VLOOKUP(B196,'Captacao ANO A ANO'!A:E,5,FALSE)</f>
        <v>1123.28</v>
      </c>
      <c r="G196" s="223">
        <f t="shared" si="0"/>
        <v>0</v>
      </c>
      <c r="H196" s="224" t="str">
        <f>VLOOKUP(B196,'Captacao ANO A ANO'!A:R,8,FALSE)</f>
        <v>2015.01.0216</v>
      </c>
      <c r="I196" s="221" t="b">
        <f t="shared" si="1"/>
        <v>1</v>
      </c>
      <c r="J196" s="1">
        <v>20170201</v>
      </c>
      <c r="K196" s="6" t="s">
        <v>937</v>
      </c>
      <c r="L196" s="2" t="s">
        <v>907</v>
      </c>
      <c r="M196" s="3" t="s">
        <v>2086</v>
      </c>
      <c r="N196" s="4">
        <v>1123.28</v>
      </c>
      <c r="O196" s="5" t="e">
        <f>VLOOKUP(J196,Plan3!K:M,3,FALSE)</f>
        <v>#N/A</v>
      </c>
      <c r="P196" s="332"/>
      <c r="Q196" s="332"/>
    </row>
    <row r="197" spans="1:17" ht="15.75" hidden="1" customHeight="1" x14ac:dyDescent="0.2">
      <c r="A197" s="246" t="s">
        <v>1046</v>
      </c>
      <c r="B197" s="247">
        <v>20170203</v>
      </c>
      <c r="C197" s="248" t="s">
        <v>3712</v>
      </c>
      <c r="D197" s="249">
        <v>42914</v>
      </c>
      <c r="E197" s="159">
        <v>100000</v>
      </c>
      <c r="F197" s="221" t="e">
        <f>VLOOKUP(B197,'Captacao ANO A ANO'!A:E,5,FALSE)</f>
        <v>#N/A</v>
      </c>
      <c r="G197" s="223" t="e">
        <f t="shared" si="0"/>
        <v>#N/A</v>
      </c>
      <c r="H197" s="221" t="e">
        <f>VLOOKUP(B197,'Captacao ANO A ANO'!A:R,8,FALSE)</f>
        <v>#N/A</v>
      </c>
      <c r="I197" s="221" t="b">
        <f t="shared" si="1"/>
        <v>1</v>
      </c>
      <c r="J197" s="1">
        <v>20170203</v>
      </c>
      <c r="K197" s="6" t="s">
        <v>233</v>
      </c>
      <c r="L197" s="2" t="s">
        <v>56</v>
      </c>
      <c r="M197" s="3">
        <v>620020221486</v>
      </c>
      <c r="N197" s="4">
        <v>100000</v>
      </c>
      <c r="O197" s="5">
        <v>42914</v>
      </c>
      <c r="P197" s="292">
        <v>1</v>
      </c>
      <c r="Q197" s="292">
        <v>2017</v>
      </c>
    </row>
    <row r="198" spans="1:17" ht="15.75" hidden="1" customHeight="1" x14ac:dyDescent="0.2">
      <c r="A198" s="248" t="s">
        <v>924</v>
      </c>
      <c r="B198" s="247">
        <v>20170204</v>
      </c>
      <c r="C198" s="248" t="s">
        <v>3651</v>
      </c>
      <c r="D198" s="250">
        <v>42922</v>
      </c>
      <c r="E198" s="74">
        <v>40000</v>
      </c>
      <c r="F198" s="229">
        <f>VLOOKUP(B198,'Captacao ANO A ANO'!A:E,5,FALSE)</f>
        <v>40000</v>
      </c>
      <c r="G198" s="223">
        <f t="shared" si="0"/>
        <v>0</v>
      </c>
      <c r="H198" s="224" t="str">
        <f>VLOOKUP(B198,'Captacao ANO A ANO'!A:R,8,FALSE)</f>
        <v>2016.01.0115</v>
      </c>
      <c r="I198" s="221" t="b">
        <f t="shared" si="1"/>
        <v>1</v>
      </c>
      <c r="J198" s="1">
        <v>20170204</v>
      </c>
      <c r="K198" s="6" t="s">
        <v>922</v>
      </c>
      <c r="L198" s="2" t="s">
        <v>922</v>
      </c>
      <c r="M198" s="3">
        <v>7131201040034</v>
      </c>
      <c r="N198" s="4">
        <v>40000</v>
      </c>
      <c r="O198" s="5">
        <v>42922</v>
      </c>
      <c r="P198" s="292">
        <v>2</v>
      </c>
      <c r="Q198" s="292">
        <v>2017</v>
      </c>
    </row>
    <row r="199" spans="1:17" ht="15.75" hidden="1" customHeight="1" x14ac:dyDescent="0.2">
      <c r="A199" s="248" t="s">
        <v>924</v>
      </c>
      <c r="B199" s="247">
        <v>20170205</v>
      </c>
      <c r="C199" s="248" t="s">
        <v>3655</v>
      </c>
      <c r="D199" s="250">
        <v>42922</v>
      </c>
      <c r="E199" s="74">
        <v>59698.42</v>
      </c>
      <c r="F199" s="229">
        <f>VLOOKUP(B199,'Captacao ANO A ANO'!A:E,5,FALSE)</f>
        <v>59698.42</v>
      </c>
      <c r="G199" s="223">
        <f t="shared" si="0"/>
        <v>0</v>
      </c>
      <c r="H199" s="224" t="str">
        <f>VLOOKUP(B199,'Captacao ANO A ANO'!A:R,8,FALSE)</f>
        <v>2016.01.0115</v>
      </c>
      <c r="I199" s="221" t="b">
        <f t="shared" si="1"/>
        <v>1</v>
      </c>
      <c r="J199" s="1">
        <v>20170205</v>
      </c>
      <c r="K199" s="6" t="s">
        <v>927</v>
      </c>
      <c r="L199" s="2" t="s">
        <v>927</v>
      </c>
      <c r="M199" s="3">
        <v>1942513640021</v>
      </c>
      <c r="N199" s="4">
        <v>59698.42</v>
      </c>
      <c r="O199" s="5">
        <v>42922</v>
      </c>
      <c r="P199" s="292">
        <v>2</v>
      </c>
      <c r="Q199" s="292">
        <v>2017</v>
      </c>
    </row>
    <row r="200" spans="1:17" ht="15.75" hidden="1" customHeight="1" x14ac:dyDescent="0.2">
      <c r="A200" s="248" t="s">
        <v>924</v>
      </c>
      <c r="B200" s="247">
        <v>20170206</v>
      </c>
      <c r="C200" s="248" t="s">
        <v>3658</v>
      </c>
      <c r="D200" s="250">
        <v>42922</v>
      </c>
      <c r="E200" s="74">
        <v>6000</v>
      </c>
      <c r="F200" s="229">
        <f>VLOOKUP(B200,'Captacao ANO A ANO'!A:E,5,FALSE)</f>
        <v>6000</v>
      </c>
      <c r="G200" s="223">
        <f t="shared" si="0"/>
        <v>0</v>
      </c>
      <c r="H200" s="224" t="str">
        <f>VLOOKUP(B200,'Captacao ANO A ANO'!A:R,8,FALSE)</f>
        <v>2016.01.0115</v>
      </c>
      <c r="I200" s="221" t="b">
        <f t="shared" si="1"/>
        <v>1</v>
      </c>
      <c r="J200" s="1">
        <v>20170206</v>
      </c>
      <c r="K200" s="6" t="s">
        <v>1320</v>
      </c>
      <c r="L200" s="2" t="s">
        <v>1320</v>
      </c>
      <c r="M200" s="3">
        <v>7132390780074</v>
      </c>
      <c r="N200" s="4">
        <v>6000</v>
      </c>
      <c r="O200" s="5">
        <v>42922</v>
      </c>
      <c r="P200" s="292">
        <v>2</v>
      </c>
      <c r="Q200" s="292">
        <v>2017</v>
      </c>
    </row>
    <row r="201" spans="1:17" ht="15.75" hidden="1" customHeight="1" x14ac:dyDescent="0.2">
      <c r="A201" s="251" t="s">
        <v>919</v>
      </c>
      <c r="B201" s="247">
        <v>20170207</v>
      </c>
      <c r="C201" s="251" t="s">
        <v>3523</v>
      </c>
      <c r="D201" s="250">
        <v>42919</v>
      </c>
      <c r="E201" s="22">
        <v>181019.44</v>
      </c>
      <c r="F201" s="229">
        <f>VLOOKUP(B201,'Captacao ANO A ANO'!A:E,5,FALSE)</f>
        <v>181019.44</v>
      </c>
      <c r="G201" s="223">
        <f t="shared" si="0"/>
        <v>0</v>
      </c>
      <c r="H201" s="224" t="str">
        <f>VLOOKUP(B201,'Captacao ANO A ANO'!A:R,8,FALSE)</f>
        <v>2016.01.0147</v>
      </c>
      <c r="I201" s="221" t="b">
        <f t="shared" si="1"/>
        <v>1</v>
      </c>
      <c r="J201" s="1">
        <v>20170207</v>
      </c>
      <c r="K201" s="6" t="s">
        <v>589</v>
      </c>
      <c r="L201" s="2" t="s">
        <v>589</v>
      </c>
      <c r="M201" s="3">
        <v>5462741279445</v>
      </c>
      <c r="N201" s="4">
        <v>181019.44</v>
      </c>
      <c r="O201" s="5">
        <v>42919</v>
      </c>
      <c r="P201" s="292">
        <v>2</v>
      </c>
      <c r="Q201" s="292">
        <v>2017</v>
      </c>
    </row>
    <row r="202" spans="1:17" ht="15.75" hidden="1" customHeight="1" x14ac:dyDescent="0.2">
      <c r="A202" s="225" t="s">
        <v>994</v>
      </c>
      <c r="B202" s="1">
        <v>20170209</v>
      </c>
      <c r="C202" s="225" t="s">
        <v>3401</v>
      </c>
      <c r="D202" s="23">
        <v>42930</v>
      </c>
      <c r="E202" s="74">
        <v>55560</v>
      </c>
      <c r="F202" s="229">
        <f>VLOOKUP(B202,'Captacao ANO A ANO'!A:E,5,FALSE)</f>
        <v>55560</v>
      </c>
      <c r="G202" s="223">
        <f t="shared" si="0"/>
        <v>0</v>
      </c>
      <c r="H202" s="224" t="str">
        <f>VLOOKUP(B202,'Captacao ANO A ANO'!A:R,8,FALSE)</f>
        <v>2015.01.0338</v>
      </c>
      <c r="I202" s="221" t="b">
        <f t="shared" si="1"/>
        <v>1</v>
      </c>
      <c r="J202" s="1">
        <v>20170209</v>
      </c>
      <c r="K202" s="6" t="s">
        <v>992</v>
      </c>
      <c r="L202" s="2" t="s">
        <v>992</v>
      </c>
      <c r="M202" s="3">
        <v>5780158990009</v>
      </c>
      <c r="N202" s="4">
        <v>55560</v>
      </c>
      <c r="O202" s="5" t="e">
        <f>VLOOKUP(J202,Plan3!K:M,3,FALSE)</f>
        <v>#N/A</v>
      </c>
      <c r="P202" s="417">
        <v>2</v>
      </c>
      <c r="Q202" s="417">
        <v>2017</v>
      </c>
    </row>
    <row r="203" spans="1:17" ht="15.75" hidden="1" customHeight="1" x14ac:dyDescent="0.2">
      <c r="A203" s="248" t="s">
        <v>924</v>
      </c>
      <c r="B203" s="247">
        <v>20170210</v>
      </c>
      <c r="C203" s="248" t="s">
        <v>3663</v>
      </c>
      <c r="D203" s="250">
        <v>42922</v>
      </c>
      <c r="E203" s="74">
        <v>6118.76</v>
      </c>
      <c r="F203" s="229">
        <f>VLOOKUP(B203,'Captacao ANO A ANO'!A:E,5,FALSE)</f>
        <v>6118.76</v>
      </c>
      <c r="G203" s="223">
        <f t="shared" si="0"/>
        <v>0</v>
      </c>
      <c r="H203" s="224" t="str">
        <f>VLOOKUP(B203,'Captacao ANO A ANO'!A:R,8,FALSE)</f>
        <v>2016.01.0115</v>
      </c>
      <c r="I203" s="221" t="b">
        <f t="shared" si="1"/>
        <v>1</v>
      </c>
      <c r="J203" s="235">
        <v>20170210</v>
      </c>
      <c r="K203" s="2" t="s">
        <v>929</v>
      </c>
      <c r="L203" s="2" t="s">
        <v>929</v>
      </c>
      <c r="M203" s="3">
        <v>7131402970012</v>
      </c>
      <c r="N203" s="4">
        <v>6118.76</v>
      </c>
      <c r="O203" s="5">
        <v>42922</v>
      </c>
      <c r="P203" s="292">
        <v>2</v>
      </c>
      <c r="Q203" s="292">
        <v>2017</v>
      </c>
    </row>
    <row r="204" spans="1:17" ht="15.75" hidden="1" customHeight="1" x14ac:dyDescent="0.2">
      <c r="A204" s="225" t="s">
        <v>733</v>
      </c>
      <c r="B204" s="1">
        <v>20170219</v>
      </c>
      <c r="C204" s="225" t="s">
        <v>3449</v>
      </c>
      <c r="D204" s="23">
        <v>42922</v>
      </c>
      <c r="E204" s="74">
        <v>187219.1</v>
      </c>
      <c r="F204" s="223">
        <f>VLOOKUP(B204,'Captacao ANO A ANO'!A:E,5,FALSE)</f>
        <v>187219.1</v>
      </c>
      <c r="G204" s="223">
        <f t="shared" si="0"/>
        <v>0</v>
      </c>
      <c r="H204" s="224" t="str">
        <f>VLOOKUP(B204,'Captacao ANO A ANO'!A:R,8,FALSE)</f>
        <v>2016.01.0021</v>
      </c>
      <c r="I204" s="221" t="b">
        <f t="shared" si="1"/>
        <v>1</v>
      </c>
      <c r="J204" s="235">
        <v>20170219</v>
      </c>
      <c r="K204" s="6" t="s">
        <v>860</v>
      </c>
      <c r="L204" s="2" t="s">
        <v>210</v>
      </c>
      <c r="M204" s="3">
        <v>21963710720</v>
      </c>
      <c r="N204" s="4">
        <v>187219.1</v>
      </c>
      <c r="O204" s="5">
        <v>42922</v>
      </c>
      <c r="P204" s="332"/>
      <c r="Q204" s="332"/>
    </row>
    <row r="205" spans="1:17" ht="15.75" hidden="1" customHeight="1" x14ac:dyDescent="0.2">
      <c r="A205" s="225" t="s">
        <v>998</v>
      </c>
      <c r="B205" s="1">
        <v>20170220</v>
      </c>
      <c r="C205" s="225" t="s">
        <v>3295</v>
      </c>
      <c r="D205" s="23">
        <v>42933</v>
      </c>
      <c r="E205" s="74">
        <v>20000</v>
      </c>
      <c r="F205" s="229">
        <f>VLOOKUP(B205,'Captacao ANO A ANO'!A:E,5,FALSE)</f>
        <v>20000</v>
      </c>
      <c r="G205" s="223">
        <f t="shared" si="0"/>
        <v>0</v>
      </c>
      <c r="H205" s="224" t="str">
        <f>VLOOKUP(B205,'Captacao ANO A ANO'!A:R,8,FALSE)</f>
        <v>2015.01.0099</v>
      </c>
      <c r="I205" s="221" t="b">
        <f t="shared" si="1"/>
        <v>1</v>
      </c>
      <c r="J205" s="1">
        <v>20170220</v>
      </c>
      <c r="K205" s="6" t="s">
        <v>996</v>
      </c>
      <c r="L205" s="6" t="s">
        <v>996</v>
      </c>
      <c r="M205" s="3" t="s">
        <v>2198</v>
      </c>
      <c r="N205" s="4">
        <v>20000</v>
      </c>
      <c r="O205" s="5" t="e">
        <f>VLOOKUP(J205,Plan3!K:M,3,FALSE)</f>
        <v>#N/A</v>
      </c>
      <c r="P205" s="332"/>
      <c r="Q205" s="332"/>
    </row>
    <row r="206" spans="1:17" ht="15.75" hidden="1" customHeight="1" x14ac:dyDescent="0.2">
      <c r="A206" s="225" t="s">
        <v>998</v>
      </c>
      <c r="B206" s="1">
        <v>20170221</v>
      </c>
      <c r="C206" s="225" t="s">
        <v>3299</v>
      </c>
      <c r="D206" s="23">
        <v>42933</v>
      </c>
      <c r="E206" s="74">
        <v>60000</v>
      </c>
      <c r="F206" s="229">
        <f>VLOOKUP(B206,'Captacao ANO A ANO'!A:E,5,FALSE)</f>
        <v>60000</v>
      </c>
      <c r="G206" s="223">
        <f t="shared" si="0"/>
        <v>0</v>
      </c>
      <c r="H206" s="224" t="str">
        <f>VLOOKUP(B206,'Captacao ANO A ANO'!A:R,8,FALSE)</f>
        <v>2015.01.0099</v>
      </c>
      <c r="I206" s="221" t="b">
        <f t="shared" si="1"/>
        <v>1</v>
      </c>
      <c r="J206" s="1">
        <v>20170221</v>
      </c>
      <c r="K206" s="6" t="s">
        <v>996</v>
      </c>
      <c r="L206" s="6" t="s">
        <v>996</v>
      </c>
      <c r="M206" s="3" t="s">
        <v>1803</v>
      </c>
      <c r="N206" s="4">
        <v>60000</v>
      </c>
      <c r="O206" s="5" t="e">
        <f>VLOOKUP(J206,Plan3!K:M,3,FALSE)</f>
        <v>#N/A</v>
      </c>
      <c r="P206" s="332"/>
      <c r="Q206" s="332"/>
    </row>
    <row r="207" spans="1:17" ht="15.75" hidden="1" customHeight="1" x14ac:dyDescent="0.2">
      <c r="A207" s="225" t="s">
        <v>1001</v>
      </c>
      <c r="B207" s="1">
        <v>20170222</v>
      </c>
      <c r="C207" s="225" t="s">
        <v>3324</v>
      </c>
      <c r="D207" s="23">
        <v>42934</v>
      </c>
      <c r="E207" s="74">
        <v>125909.61</v>
      </c>
      <c r="F207" s="229">
        <f>VLOOKUP(B207,'Captacao ANO A ANO'!A:E,5,FALSE)</f>
        <v>125909.61</v>
      </c>
      <c r="G207" s="223">
        <f t="shared" si="0"/>
        <v>0</v>
      </c>
      <c r="H207" s="224" t="str">
        <f>VLOOKUP(B207,'Captacao ANO A ANO'!A:R,8,FALSE)</f>
        <v>2015.01.0194</v>
      </c>
      <c r="I207" s="221" t="b">
        <f t="shared" si="1"/>
        <v>1</v>
      </c>
      <c r="J207" s="1">
        <v>20170222</v>
      </c>
      <c r="K207" s="6" t="s">
        <v>313</v>
      </c>
      <c r="L207" s="2" t="s">
        <v>308</v>
      </c>
      <c r="M207" s="3">
        <v>7029809450010</v>
      </c>
      <c r="N207" s="4">
        <v>125909.61</v>
      </c>
      <c r="O207" s="5" t="e">
        <f>VLOOKUP(J207,Plan3!K:M,3,FALSE)</f>
        <v>#N/A</v>
      </c>
      <c r="P207" s="332"/>
      <c r="Q207" s="332"/>
    </row>
    <row r="208" spans="1:17" ht="15.75" hidden="1" customHeight="1" x14ac:dyDescent="0.2">
      <c r="A208" s="225" t="s">
        <v>1001</v>
      </c>
      <c r="B208" s="1">
        <v>20170223</v>
      </c>
      <c r="C208" s="225" t="s">
        <v>3327</v>
      </c>
      <c r="D208" s="23">
        <v>42934</v>
      </c>
      <c r="E208" s="74">
        <v>60400</v>
      </c>
      <c r="F208" s="229">
        <f>VLOOKUP(B208,'Captacao ANO A ANO'!A:E,5,FALSE)</f>
        <v>60400</v>
      </c>
      <c r="G208" s="223">
        <f t="shared" si="0"/>
        <v>0</v>
      </c>
      <c r="H208" s="224" t="str">
        <f>VLOOKUP(B208,'Captacao ANO A ANO'!A:R,8,FALSE)</f>
        <v>2015.01.0194</v>
      </c>
      <c r="I208" s="221" t="b">
        <f t="shared" si="1"/>
        <v>1</v>
      </c>
      <c r="J208" s="1">
        <v>20170223</v>
      </c>
      <c r="K208" s="6" t="s">
        <v>389</v>
      </c>
      <c r="L208" s="2" t="s">
        <v>308</v>
      </c>
      <c r="M208" s="3">
        <v>10301400075</v>
      </c>
      <c r="N208" s="4">
        <v>60400</v>
      </c>
      <c r="O208" s="5" t="e">
        <f>VLOOKUP(J208,Plan3!K:M,3,FALSE)</f>
        <v>#N/A</v>
      </c>
      <c r="P208" s="332"/>
      <c r="Q208" s="332"/>
    </row>
    <row r="209" spans="1:17" ht="15.75" hidden="1" customHeight="1" x14ac:dyDescent="0.25">
      <c r="A209" s="494" t="s">
        <v>3784</v>
      </c>
      <c r="B209" s="482"/>
      <c r="C209" s="482"/>
      <c r="D209" s="482"/>
      <c r="E209" s="418">
        <f>SUM(E3:E208)</f>
        <v>9447049.2600000016</v>
      </c>
      <c r="F209" s="221"/>
      <c r="G209" s="223"/>
      <c r="H209" s="221"/>
      <c r="I209" s="221"/>
      <c r="J209" s="252"/>
      <c r="K209" s="252"/>
      <c r="L209" s="252"/>
      <c r="M209" s="252"/>
      <c r="N209" s="253">
        <f>SUM(N1:N208)</f>
        <v>9446965.2600000016</v>
      </c>
      <c r="O209" s="252"/>
      <c r="P209" s="252"/>
      <c r="Q209" s="252"/>
    </row>
    <row r="210" spans="1:17" ht="15.75" hidden="1" customHeight="1" x14ac:dyDescent="0.25">
      <c r="A210" s="79"/>
      <c r="B210" s="79"/>
      <c r="C210" s="79"/>
      <c r="D210" s="221">
        <v>9447049.2599999998</v>
      </c>
      <c r="E210" s="254">
        <v>15395774.837520001</v>
      </c>
      <c r="F210" s="221"/>
      <c r="G210" s="223"/>
      <c r="H210" s="221"/>
      <c r="I210" s="221"/>
      <c r="J210" s="252"/>
      <c r="K210" s="252"/>
      <c r="L210" s="252"/>
      <c r="M210" s="252"/>
      <c r="N210" s="253">
        <f>N209-E209</f>
        <v>-84</v>
      </c>
      <c r="O210" s="252"/>
      <c r="P210" s="252"/>
      <c r="Q210" s="252"/>
    </row>
    <row r="211" spans="1:17" ht="15.75" hidden="1" customHeight="1" x14ac:dyDescent="0.25">
      <c r="A211" s="79"/>
      <c r="B211" s="79"/>
      <c r="C211" s="79"/>
      <c r="D211" s="221"/>
      <c r="E211" s="255">
        <v>30791549675.040001</v>
      </c>
      <c r="F211" s="221"/>
      <c r="G211" s="223"/>
      <c r="H211" s="221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1:17" ht="15.75" hidden="1" customHeight="1" x14ac:dyDescent="0.25">
      <c r="A212" s="397"/>
      <c r="B212" s="397"/>
      <c r="C212" s="397"/>
      <c r="D212" s="393"/>
      <c r="E212" s="419">
        <v>5948725.5775199998</v>
      </c>
      <c r="F212" s="221"/>
      <c r="G212" s="223"/>
      <c r="H212" s="221"/>
      <c r="I212" s="252"/>
      <c r="J212" s="252"/>
      <c r="K212" s="252"/>
      <c r="L212" s="252"/>
      <c r="M212" s="252"/>
      <c r="N212" s="252"/>
      <c r="O212" s="252"/>
      <c r="P212" s="252"/>
      <c r="Q212" s="252"/>
    </row>
  </sheetData>
  <autoFilter ref="A1:T212" xr:uid="{00000000-0009-0000-0000-000005000000}"/>
  <mergeCells count="1">
    <mergeCell ref="A209:D209"/>
  </mergeCells>
  <pageMargins left="0.511811024" right="0.511811024" top="0.78740157499999996" bottom="0.78740157499999996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K97"/>
  <sheetViews>
    <sheetView workbookViewId="0"/>
  </sheetViews>
  <sheetFormatPr defaultColWidth="12.625" defaultRowHeight="15" customHeight="1" x14ac:dyDescent="0.2"/>
  <cols>
    <col min="1" max="1" width="8.625" customWidth="1"/>
    <col min="2" max="2" width="11.875" customWidth="1"/>
    <col min="3" max="3" width="13.875" customWidth="1"/>
    <col min="4" max="4" width="13" customWidth="1"/>
    <col min="5" max="5" width="8.375" customWidth="1"/>
    <col min="6" max="6" width="12.25" customWidth="1"/>
    <col min="7" max="7" width="11.25" customWidth="1"/>
    <col min="8" max="8" width="10.25" customWidth="1"/>
    <col min="9" max="9" width="11.125" customWidth="1"/>
    <col min="10" max="10" width="9.375" customWidth="1"/>
    <col min="11" max="11" width="10.125" customWidth="1"/>
    <col min="12" max="26" width="7.625" customWidth="1"/>
  </cols>
  <sheetData>
    <row r="1" spans="1:11" ht="24" x14ac:dyDescent="0.2">
      <c r="A1" s="256" t="s">
        <v>1</v>
      </c>
      <c r="B1" s="256" t="s">
        <v>3817</v>
      </c>
      <c r="C1" s="256" t="s">
        <v>3818</v>
      </c>
      <c r="D1" s="256" t="s">
        <v>3819</v>
      </c>
      <c r="E1" s="257" t="s">
        <v>3820</v>
      </c>
      <c r="F1" s="258" t="s">
        <v>3821</v>
      </c>
      <c r="G1" s="256" t="s">
        <v>3822</v>
      </c>
      <c r="H1" s="256" t="s">
        <v>3823</v>
      </c>
      <c r="I1" s="256" t="s">
        <v>3824</v>
      </c>
      <c r="J1" s="256" t="s">
        <v>3825</v>
      </c>
    </row>
    <row r="2" spans="1:11" ht="72" x14ac:dyDescent="0.25">
      <c r="A2" s="259">
        <v>20150021</v>
      </c>
      <c r="B2" s="260" t="s">
        <v>467</v>
      </c>
      <c r="C2" s="260">
        <v>7013343880249</v>
      </c>
      <c r="D2" s="261">
        <v>42338.741319444445</v>
      </c>
      <c r="E2" s="262" t="s">
        <v>803</v>
      </c>
      <c r="F2" s="263">
        <v>120000</v>
      </c>
      <c r="G2" s="260">
        <v>12</v>
      </c>
      <c r="H2" s="264" t="s">
        <v>3826</v>
      </c>
      <c r="I2" s="260" t="s">
        <v>3827</v>
      </c>
      <c r="J2" s="265"/>
      <c r="K2" s="215">
        <f>VLOOKUP(A2,'Captacao ANO A ANO'!A:E,5,FALSE)</f>
        <v>120000</v>
      </c>
    </row>
    <row r="3" spans="1:11" ht="72" x14ac:dyDescent="0.25">
      <c r="A3" s="266">
        <v>20150022</v>
      </c>
      <c r="B3" s="267" t="s">
        <v>467</v>
      </c>
      <c r="C3" s="267">
        <v>7013343880087</v>
      </c>
      <c r="D3" s="268">
        <v>42338.742951388886</v>
      </c>
      <c r="E3" s="269" t="s">
        <v>803</v>
      </c>
      <c r="F3" s="270">
        <v>32503</v>
      </c>
      <c r="G3" s="267">
        <v>10</v>
      </c>
      <c r="H3" s="420" t="s">
        <v>3826</v>
      </c>
      <c r="I3" s="267" t="s">
        <v>3827</v>
      </c>
      <c r="J3" s="271"/>
      <c r="K3" s="215">
        <f>VLOOKUP(A3,'Captacao ANO A ANO'!A:E,5,FALSE)</f>
        <v>32503</v>
      </c>
    </row>
    <row r="4" spans="1:11" ht="72" x14ac:dyDescent="0.25">
      <c r="A4" s="259">
        <v>20150023</v>
      </c>
      <c r="B4" s="260" t="s">
        <v>470</v>
      </c>
      <c r="C4" s="260">
        <v>7013343880087</v>
      </c>
      <c r="D4" s="261">
        <v>42338.745173611111</v>
      </c>
      <c r="E4" s="262" t="s">
        <v>803</v>
      </c>
      <c r="F4" s="263">
        <v>17497</v>
      </c>
      <c r="G4" s="260">
        <v>10</v>
      </c>
      <c r="H4" s="264" t="s">
        <v>3826</v>
      </c>
      <c r="I4" s="260" t="s">
        <v>3827</v>
      </c>
      <c r="J4" s="265"/>
      <c r="K4" s="215">
        <f>VLOOKUP(A4,'Captacao ANO A ANO'!A:E,5,FALSE)</f>
        <v>17497</v>
      </c>
    </row>
    <row r="5" spans="1:11" ht="72" x14ac:dyDescent="0.25">
      <c r="A5" s="266">
        <v>20150024</v>
      </c>
      <c r="B5" s="267" t="s">
        <v>470</v>
      </c>
      <c r="C5" s="267">
        <v>7013343880168</v>
      </c>
      <c r="D5" s="268">
        <v>42338.747650462959</v>
      </c>
      <c r="E5" s="269" t="s">
        <v>803</v>
      </c>
      <c r="F5" s="270">
        <v>30000</v>
      </c>
      <c r="G5" s="267">
        <v>10</v>
      </c>
      <c r="H5" s="420" t="s">
        <v>3826</v>
      </c>
      <c r="I5" s="267" t="s">
        <v>3827</v>
      </c>
      <c r="J5" s="271"/>
      <c r="K5" s="215">
        <f>VLOOKUP(A5,'Captacao ANO A ANO'!A:E,5,FALSE)</f>
        <v>30000</v>
      </c>
    </row>
    <row r="6" spans="1:11" ht="84" x14ac:dyDescent="0.25">
      <c r="A6" s="259">
        <v>20160021</v>
      </c>
      <c r="B6" s="260" t="s">
        <v>480</v>
      </c>
      <c r="C6" s="260" t="s">
        <v>2808</v>
      </c>
      <c r="D6" s="261">
        <v>42403.704293981478</v>
      </c>
      <c r="E6" s="262" t="s">
        <v>494</v>
      </c>
      <c r="F6" s="263">
        <v>11000</v>
      </c>
      <c r="G6" s="260">
        <v>11</v>
      </c>
      <c r="H6" s="264" t="s">
        <v>3826</v>
      </c>
      <c r="I6" s="260" t="s">
        <v>3827</v>
      </c>
      <c r="J6" s="265"/>
      <c r="K6" s="215">
        <f>VLOOKUP(A6,'Captacao ANO A ANO'!A:E,5,FALSE)</f>
        <v>11000</v>
      </c>
    </row>
    <row r="7" spans="1:11" ht="36" x14ac:dyDescent="0.25">
      <c r="A7" s="266">
        <v>20150367</v>
      </c>
      <c r="B7" s="267" t="s">
        <v>454</v>
      </c>
      <c r="C7" s="267">
        <v>4528765190033</v>
      </c>
      <c r="D7" s="268">
        <v>42269.748784722222</v>
      </c>
      <c r="E7" s="269" t="s">
        <v>452</v>
      </c>
      <c r="F7" s="270">
        <v>6000</v>
      </c>
      <c r="G7" s="267">
        <v>9</v>
      </c>
      <c r="H7" s="420" t="s">
        <v>3826</v>
      </c>
      <c r="I7" s="267" t="s">
        <v>3828</v>
      </c>
      <c r="J7" s="271"/>
      <c r="K7" s="215">
        <f>VLOOKUP(A7,'Captacao ANO A ANO'!A:E,5,FALSE)</f>
        <v>6000</v>
      </c>
    </row>
    <row r="8" spans="1:11" ht="24" x14ac:dyDescent="0.25">
      <c r="A8" s="259">
        <v>20160393</v>
      </c>
      <c r="B8" s="260" t="s">
        <v>450</v>
      </c>
      <c r="C8" s="260">
        <v>3387263650033</v>
      </c>
      <c r="D8" s="261">
        <v>42375.633692129632</v>
      </c>
      <c r="E8" s="262" t="s">
        <v>1195</v>
      </c>
      <c r="F8" s="263">
        <v>30000</v>
      </c>
      <c r="G8" s="260">
        <v>9</v>
      </c>
      <c r="H8" s="264" t="s">
        <v>3826</v>
      </c>
      <c r="I8" s="260" t="s">
        <v>3828</v>
      </c>
      <c r="J8" s="265"/>
      <c r="K8" s="215">
        <f>VLOOKUP(A8,'Captacao ANO A ANO'!A:E,5,FALSE)</f>
        <v>30000</v>
      </c>
    </row>
    <row r="9" spans="1:11" ht="24" x14ac:dyDescent="0.25">
      <c r="A9" s="266">
        <v>20170087</v>
      </c>
      <c r="B9" s="267" t="s">
        <v>573</v>
      </c>
      <c r="C9" s="267">
        <v>2362528240049</v>
      </c>
      <c r="D9" s="268">
        <v>42825.688356481478</v>
      </c>
      <c r="E9" s="269" t="s">
        <v>907</v>
      </c>
      <c r="F9" s="270">
        <v>27728.32</v>
      </c>
      <c r="G9" s="267">
        <v>11</v>
      </c>
      <c r="H9" s="420" t="s">
        <v>3826</v>
      </c>
      <c r="I9" s="267" t="s">
        <v>3827</v>
      </c>
      <c r="J9" s="271"/>
      <c r="K9" s="215">
        <f>VLOOKUP(A9,'Captacao ANO A ANO'!A:E,5,FALSE)</f>
        <v>27728.32</v>
      </c>
    </row>
    <row r="10" spans="1:11" ht="24" x14ac:dyDescent="0.25">
      <c r="A10" s="259">
        <v>20170088</v>
      </c>
      <c r="B10" s="260" t="s">
        <v>573</v>
      </c>
      <c r="C10" s="260">
        <v>5252528242517</v>
      </c>
      <c r="D10" s="261">
        <v>42825.690949074073</v>
      </c>
      <c r="E10" s="262" t="s">
        <v>907</v>
      </c>
      <c r="F10" s="263">
        <v>9462.15</v>
      </c>
      <c r="G10" s="260">
        <v>11</v>
      </c>
      <c r="H10" s="264" t="s">
        <v>3826</v>
      </c>
      <c r="I10" s="260" t="s">
        <v>3827</v>
      </c>
      <c r="J10" s="265"/>
      <c r="K10" s="215">
        <f>VLOOKUP(A10,'Captacao ANO A ANO'!A:E,5,FALSE)</f>
        <v>9462.15</v>
      </c>
    </row>
    <row r="11" spans="1:11" ht="24" x14ac:dyDescent="0.25">
      <c r="A11" s="266">
        <v>20170089</v>
      </c>
      <c r="B11" s="267" t="s">
        <v>573</v>
      </c>
      <c r="C11" s="267">
        <v>6932528244484</v>
      </c>
      <c r="D11" s="268">
        <v>42825.693738425929</v>
      </c>
      <c r="E11" s="269" t="s">
        <v>907</v>
      </c>
      <c r="F11" s="270">
        <v>9047.2999999999993</v>
      </c>
      <c r="G11" s="267">
        <v>11</v>
      </c>
      <c r="H11" s="420" t="s">
        <v>3826</v>
      </c>
      <c r="I11" s="267" t="s">
        <v>3827</v>
      </c>
      <c r="J11" s="271"/>
      <c r="K11" s="215">
        <f>VLOOKUP(A11,'Captacao ANO A ANO'!A:E,5,FALSE)</f>
        <v>9047.2999999999993</v>
      </c>
    </row>
    <row r="12" spans="1:11" ht="24" x14ac:dyDescent="0.25">
      <c r="A12" s="259">
        <v>20170091</v>
      </c>
      <c r="B12" s="260" t="s">
        <v>573</v>
      </c>
      <c r="C12" s="260">
        <v>5182528243426</v>
      </c>
      <c r="D12" s="261">
        <v>42825.697500000002</v>
      </c>
      <c r="E12" s="262" t="s">
        <v>907</v>
      </c>
      <c r="F12" s="263">
        <v>9955.94</v>
      </c>
      <c r="G12" s="260">
        <v>11</v>
      </c>
      <c r="H12" s="264" t="s">
        <v>3826</v>
      </c>
      <c r="I12" s="260" t="s">
        <v>3827</v>
      </c>
      <c r="J12" s="265"/>
      <c r="K12" s="215">
        <f>VLOOKUP(A12,'Captacao ANO A ANO'!A:E,5,FALSE)</f>
        <v>9955.94</v>
      </c>
    </row>
    <row r="13" spans="1:11" ht="24" x14ac:dyDescent="0.25">
      <c r="A13" s="266">
        <v>20170092</v>
      </c>
      <c r="B13" s="267" t="s">
        <v>573</v>
      </c>
      <c r="C13" s="267">
        <v>3822528243526</v>
      </c>
      <c r="D13" s="268">
        <v>42825.699212962965</v>
      </c>
      <c r="E13" s="269" t="s">
        <v>907</v>
      </c>
      <c r="F13" s="270">
        <v>6286.75</v>
      </c>
      <c r="G13" s="267">
        <v>11</v>
      </c>
      <c r="H13" s="420" t="s">
        <v>3826</v>
      </c>
      <c r="I13" s="267" t="s">
        <v>3827</v>
      </c>
      <c r="J13" s="271"/>
      <c r="K13" s="215">
        <f>VLOOKUP(A13,'Captacao ANO A ANO'!A:E,5,FALSE)</f>
        <v>6286.75</v>
      </c>
    </row>
    <row r="14" spans="1:11" ht="24" x14ac:dyDescent="0.25">
      <c r="A14" s="259">
        <v>20170093</v>
      </c>
      <c r="B14" s="260" t="s">
        <v>573</v>
      </c>
      <c r="C14" s="260">
        <v>6072528245428</v>
      </c>
      <c r="D14" s="261">
        <v>42825.700833333336</v>
      </c>
      <c r="E14" s="262" t="s">
        <v>907</v>
      </c>
      <c r="F14" s="263">
        <v>6067.32</v>
      </c>
      <c r="G14" s="260">
        <v>11</v>
      </c>
      <c r="H14" s="264" t="s">
        <v>3826</v>
      </c>
      <c r="I14" s="260" t="s">
        <v>3827</v>
      </c>
      <c r="J14" s="265"/>
      <c r="K14" s="215">
        <f>VLOOKUP(A14,'Captacao ANO A ANO'!A:E,5,FALSE)</f>
        <v>6067.32</v>
      </c>
    </row>
    <row r="15" spans="1:11" ht="36" x14ac:dyDescent="0.25">
      <c r="A15" s="266">
        <v>20170151</v>
      </c>
      <c r="B15" s="267" t="s">
        <v>989</v>
      </c>
      <c r="C15" s="267" t="s">
        <v>1740</v>
      </c>
      <c r="D15" s="268">
        <v>42879.59884259259</v>
      </c>
      <c r="E15" s="269" t="s">
        <v>987</v>
      </c>
      <c r="F15" s="270">
        <v>70000</v>
      </c>
      <c r="G15" s="267">
        <v>4</v>
      </c>
      <c r="H15" s="420" t="s">
        <v>3826</v>
      </c>
      <c r="I15" s="267" t="s">
        <v>3827</v>
      </c>
      <c r="J15" s="271"/>
      <c r="K15" s="215">
        <f>VLOOKUP(A15,'Captacao ANO A ANO'!A:E,5,FALSE)</f>
        <v>70000</v>
      </c>
    </row>
    <row r="16" spans="1:11" ht="24" x14ac:dyDescent="0.25">
      <c r="A16" s="259">
        <v>20170156</v>
      </c>
      <c r="B16" s="260" t="s">
        <v>939</v>
      </c>
      <c r="C16" s="260" t="s">
        <v>2072</v>
      </c>
      <c r="D16" s="261">
        <v>42885.672708333332</v>
      </c>
      <c r="E16" s="262" t="s">
        <v>937</v>
      </c>
      <c r="F16" s="263">
        <v>4305.1899999999996</v>
      </c>
      <c r="G16" s="260">
        <v>12</v>
      </c>
      <c r="H16" s="264" t="s">
        <v>3826</v>
      </c>
      <c r="I16" s="260" t="s">
        <v>3827</v>
      </c>
      <c r="J16" s="265"/>
      <c r="K16" s="215">
        <f>VLOOKUP(A16,'Captacao ANO A ANO'!A:E,5,FALSE)</f>
        <v>4305.1899999999996</v>
      </c>
    </row>
    <row r="17" spans="1:11" ht="24" x14ac:dyDescent="0.25">
      <c r="A17" s="266">
        <v>20170157</v>
      </c>
      <c r="B17" s="267" t="s">
        <v>939</v>
      </c>
      <c r="C17" s="267" t="s">
        <v>1652</v>
      </c>
      <c r="D17" s="268">
        <v>42885.676111111112</v>
      </c>
      <c r="E17" s="269" t="s">
        <v>937</v>
      </c>
      <c r="F17" s="270">
        <v>4734.79</v>
      </c>
      <c r="G17" s="267">
        <v>12</v>
      </c>
      <c r="H17" s="420" t="s">
        <v>3826</v>
      </c>
      <c r="I17" s="267" t="s">
        <v>3827</v>
      </c>
      <c r="J17" s="271"/>
      <c r="K17" s="215">
        <f>VLOOKUP(A17,'Captacao ANO A ANO'!A:E,5,FALSE)</f>
        <v>4734.79</v>
      </c>
    </row>
    <row r="18" spans="1:11" ht="24" x14ac:dyDescent="0.25">
      <c r="A18" s="259">
        <v>20170158</v>
      </c>
      <c r="B18" s="260" t="s">
        <v>939</v>
      </c>
      <c r="C18" s="260" t="s">
        <v>2073</v>
      </c>
      <c r="D18" s="261">
        <v>42885.678703703707</v>
      </c>
      <c r="E18" s="262" t="s">
        <v>937</v>
      </c>
      <c r="F18" s="263">
        <v>3886.62</v>
      </c>
      <c r="G18" s="260">
        <v>12</v>
      </c>
      <c r="H18" s="264" t="s">
        <v>3826</v>
      </c>
      <c r="I18" s="260" t="s">
        <v>3827</v>
      </c>
      <c r="J18" s="265"/>
      <c r="K18" s="215">
        <f>VLOOKUP(A18,'Captacao ANO A ANO'!A:E,5,FALSE)</f>
        <v>3886.62</v>
      </c>
    </row>
    <row r="19" spans="1:11" ht="24" x14ac:dyDescent="0.25">
      <c r="A19" s="266">
        <v>20170159</v>
      </c>
      <c r="B19" s="267" t="s">
        <v>939</v>
      </c>
      <c r="C19" s="267" t="s">
        <v>2074</v>
      </c>
      <c r="D19" s="268">
        <v>42885.68167824074</v>
      </c>
      <c r="E19" s="269" t="s">
        <v>937</v>
      </c>
      <c r="F19" s="270">
        <v>4317.41</v>
      </c>
      <c r="G19" s="267">
        <v>12</v>
      </c>
      <c r="H19" s="420" t="s">
        <v>3826</v>
      </c>
      <c r="I19" s="267" t="s">
        <v>3827</v>
      </c>
      <c r="J19" s="271"/>
      <c r="K19" s="215">
        <f>VLOOKUP(A19,'Captacao ANO A ANO'!A:E,5,FALSE)</f>
        <v>4317.41</v>
      </c>
    </row>
    <row r="20" spans="1:11" ht="24" x14ac:dyDescent="0.25">
      <c r="A20" s="259">
        <v>20170160</v>
      </c>
      <c r="B20" s="260" t="s">
        <v>939</v>
      </c>
      <c r="C20" s="260" t="s">
        <v>1653</v>
      </c>
      <c r="D20" s="261">
        <v>42885.68917824074</v>
      </c>
      <c r="E20" s="262" t="s">
        <v>937</v>
      </c>
      <c r="F20" s="263">
        <v>5201.97</v>
      </c>
      <c r="G20" s="260">
        <v>12</v>
      </c>
      <c r="H20" s="264" t="s">
        <v>3826</v>
      </c>
      <c r="I20" s="260" t="s">
        <v>3827</v>
      </c>
      <c r="J20" s="265"/>
      <c r="K20" s="215">
        <f>VLOOKUP(A20,'Captacao ANO A ANO'!A:E,5,FALSE)</f>
        <v>5201.97</v>
      </c>
    </row>
    <row r="21" spans="1:11" ht="15.75" customHeight="1" x14ac:dyDescent="0.25">
      <c r="A21" s="266">
        <v>20170161</v>
      </c>
      <c r="B21" s="267" t="s">
        <v>939</v>
      </c>
      <c r="C21" s="267" t="s">
        <v>1654</v>
      </c>
      <c r="D21" s="268">
        <v>42885.691423611112</v>
      </c>
      <c r="E21" s="269" t="s">
        <v>937</v>
      </c>
      <c r="F21" s="270">
        <v>3868.74</v>
      </c>
      <c r="G21" s="267">
        <v>12</v>
      </c>
      <c r="H21" s="420" t="s">
        <v>3826</v>
      </c>
      <c r="I21" s="267" t="s">
        <v>3827</v>
      </c>
      <c r="J21" s="271"/>
      <c r="K21" s="215">
        <f>VLOOKUP(A21,'Captacao ANO A ANO'!A:E,5,FALSE)</f>
        <v>3868.74</v>
      </c>
    </row>
    <row r="22" spans="1:11" ht="15.75" customHeight="1" x14ac:dyDescent="0.25">
      <c r="A22" s="259">
        <v>20170162</v>
      </c>
      <c r="B22" s="260" t="s">
        <v>939</v>
      </c>
      <c r="C22" s="260" t="s">
        <v>2075</v>
      </c>
      <c r="D22" s="261">
        <v>42885.693657407406</v>
      </c>
      <c r="E22" s="262" t="s">
        <v>937</v>
      </c>
      <c r="F22" s="263">
        <v>4270.4399999999996</v>
      </c>
      <c r="G22" s="260">
        <v>12</v>
      </c>
      <c r="H22" s="264" t="s">
        <v>3826</v>
      </c>
      <c r="I22" s="260" t="s">
        <v>3827</v>
      </c>
      <c r="J22" s="265"/>
      <c r="K22" s="215">
        <f>VLOOKUP(A22,'Captacao ANO A ANO'!A:E,5,FALSE)</f>
        <v>4270.4399999999996</v>
      </c>
    </row>
    <row r="23" spans="1:11" ht="15.75" customHeight="1" x14ac:dyDescent="0.25">
      <c r="A23" s="266">
        <v>20170163</v>
      </c>
      <c r="B23" s="267" t="s">
        <v>939</v>
      </c>
      <c r="C23" s="267" t="s">
        <v>1808</v>
      </c>
      <c r="D23" s="268">
        <v>42885.696134259262</v>
      </c>
      <c r="E23" s="269" t="s">
        <v>937</v>
      </c>
      <c r="F23" s="270">
        <v>3257.14</v>
      </c>
      <c r="G23" s="267">
        <v>12</v>
      </c>
      <c r="H23" s="420" t="s">
        <v>3826</v>
      </c>
      <c r="I23" s="267" t="s">
        <v>3827</v>
      </c>
      <c r="J23" s="271"/>
      <c r="K23" s="215">
        <f>VLOOKUP(A23,'Captacao ANO A ANO'!A:E,5,FALSE)</f>
        <v>3257.14</v>
      </c>
    </row>
    <row r="24" spans="1:11" ht="15.75" customHeight="1" x14ac:dyDescent="0.25">
      <c r="A24" s="259">
        <v>20170164</v>
      </c>
      <c r="B24" s="260" t="s">
        <v>939</v>
      </c>
      <c r="C24" s="260" t="s">
        <v>1807</v>
      </c>
      <c r="D24" s="261">
        <v>42885.700833333336</v>
      </c>
      <c r="E24" s="262" t="s">
        <v>937</v>
      </c>
      <c r="F24" s="263">
        <v>3413.5</v>
      </c>
      <c r="G24" s="260">
        <v>12</v>
      </c>
      <c r="H24" s="264" t="s">
        <v>3826</v>
      </c>
      <c r="I24" s="260" t="s">
        <v>3827</v>
      </c>
      <c r="J24" s="265"/>
      <c r="K24" s="215">
        <f>VLOOKUP(A24,'Captacao ANO A ANO'!A:E,5,FALSE)</f>
        <v>3413.5</v>
      </c>
    </row>
    <row r="25" spans="1:11" ht="15.75" customHeight="1" x14ac:dyDescent="0.25">
      <c r="A25" s="266">
        <v>20170165</v>
      </c>
      <c r="B25" s="267" t="s">
        <v>939</v>
      </c>
      <c r="C25" s="267" t="s">
        <v>1809</v>
      </c>
      <c r="D25" s="268">
        <v>42885.703113425923</v>
      </c>
      <c r="E25" s="269" t="s">
        <v>937</v>
      </c>
      <c r="F25" s="270">
        <v>5088.3900000000003</v>
      </c>
      <c r="G25" s="267">
        <v>12</v>
      </c>
      <c r="H25" s="420" t="s">
        <v>3826</v>
      </c>
      <c r="I25" s="267" t="s">
        <v>3827</v>
      </c>
      <c r="J25" s="271"/>
      <c r="K25" s="215">
        <f>VLOOKUP(A25,'Captacao ANO A ANO'!A:E,5,FALSE)</f>
        <v>5088.3900000000003</v>
      </c>
    </row>
    <row r="26" spans="1:11" ht="15.75" customHeight="1" x14ac:dyDescent="0.25">
      <c r="A26" s="259">
        <v>20170166</v>
      </c>
      <c r="B26" s="260" t="s">
        <v>939</v>
      </c>
      <c r="C26" s="260" t="s">
        <v>1655</v>
      </c>
      <c r="D26" s="261">
        <v>42885.829074074078</v>
      </c>
      <c r="E26" s="262" t="s">
        <v>937</v>
      </c>
      <c r="F26" s="263">
        <v>2914.42</v>
      </c>
      <c r="G26" s="260">
        <v>12</v>
      </c>
      <c r="H26" s="264" t="s">
        <v>3826</v>
      </c>
      <c r="I26" s="260" t="s">
        <v>3827</v>
      </c>
      <c r="J26" s="265"/>
      <c r="K26" s="215">
        <f>VLOOKUP(A26,'Captacao ANO A ANO'!A:E,5,FALSE)</f>
        <v>2914.42</v>
      </c>
    </row>
    <row r="27" spans="1:11" ht="15.75" customHeight="1" x14ac:dyDescent="0.25">
      <c r="A27" s="266">
        <v>20170167</v>
      </c>
      <c r="B27" s="267" t="s">
        <v>939</v>
      </c>
      <c r="C27" s="266">
        <v>3672528245344</v>
      </c>
      <c r="D27" s="268">
        <v>42885.831932870373</v>
      </c>
      <c r="E27" s="269" t="s">
        <v>937</v>
      </c>
      <c r="F27" s="270">
        <v>2496.64</v>
      </c>
      <c r="G27" s="267">
        <v>12</v>
      </c>
      <c r="H27" s="420" t="s">
        <v>3826</v>
      </c>
      <c r="I27" s="267" t="s">
        <v>3827</v>
      </c>
      <c r="J27" s="271"/>
      <c r="K27" s="215">
        <f>VLOOKUP(A27,'Captacao ANO A ANO'!A:E,5,FALSE)</f>
        <v>2496.64</v>
      </c>
    </row>
    <row r="28" spans="1:11" ht="15.75" customHeight="1" x14ac:dyDescent="0.25">
      <c r="A28" s="259">
        <v>20170168</v>
      </c>
      <c r="B28" s="260" t="s">
        <v>939</v>
      </c>
      <c r="C28" s="260" t="s">
        <v>1656</v>
      </c>
      <c r="D28" s="261">
        <v>42885.844490740739</v>
      </c>
      <c r="E28" s="262" t="s">
        <v>937</v>
      </c>
      <c r="F28" s="263">
        <v>2848.14</v>
      </c>
      <c r="G28" s="260">
        <v>12</v>
      </c>
      <c r="H28" s="264" t="s">
        <v>3826</v>
      </c>
      <c r="I28" s="260" t="s">
        <v>3827</v>
      </c>
      <c r="J28" s="265"/>
      <c r="K28" s="215">
        <f>VLOOKUP(A28,'Captacao ANO A ANO'!A:E,5,FALSE)</f>
        <v>2848.14</v>
      </c>
    </row>
    <row r="29" spans="1:11" ht="15.75" customHeight="1" x14ac:dyDescent="0.25">
      <c r="A29" s="266">
        <v>20170169</v>
      </c>
      <c r="B29" s="267" t="s">
        <v>939</v>
      </c>
      <c r="C29" s="267" t="s">
        <v>1810</v>
      </c>
      <c r="D29" s="268">
        <v>42885.851342592592</v>
      </c>
      <c r="E29" s="269" t="s">
        <v>937</v>
      </c>
      <c r="F29" s="270">
        <v>4559.25</v>
      </c>
      <c r="G29" s="267">
        <v>12</v>
      </c>
      <c r="H29" s="420" t="s">
        <v>3826</v>
      </c>
      <c r="I29" s="267" t="s">
        <v>3827</v>
      </c>
      <c r="J29" s="271"/>
      <c r="K29" s="215">
        <f>VLOOKUP(A29,'Captacao ANO A ANO'!A:E,5,FALSE)</f>
        <v>4559.25</v>
      </c>
    </row>
    <row r="30" spans="1:11" ht="15.75" customHeight="1" x14ac:dyDescent="0.25">
      <c r="A30" s="259">
        <v>20170170</v>
      </c>
      <c r="B30" s="260" t="s">
        <v>939</v>
      </c>
      <c r="C30" s="260" t="s">
        <v>2076</v>
      </c>
      <c r="D30" s="261">
        <v>42885.856319444443</v>
      </c>
      <c r="E30" s="262" t="s">
        <v>937</v>
      </c>
      <c r="F30" s="263">
        <v>5494.98</v>
      </c>
      <c r="G30" s="260">
        <v>12</v>
      </c>
      <c r="H30" s="264" t="s">
        <v>3826</v>
      </c>
      <c r="I30" s="260" t="s">
        <v>3827</v>
      </c>
      <c r="J30" s="265"/>
      <c r="K30" s="215">
        <f>VLOOKUP(A30,'Captacao ANO A ANO'!A:E,5,FALSE)</f>
        <v>5494.98</v>
      </c>
    </row>
    <row r="31" spans="1:11" ht="15.75" customHeight="1" x14ac:dyDescent="0.25">
      <c r="A31" s="266">
        <v>20170171</v>
      </c>
      <c r="B31" s="267" t="s">
        <v>939</v>
      </c>
      <c r="C31" s="267" t="s">
        <v>1657</v>
      </c>
      <c r="D31" s="268">
        <v>42885.8594212963</v>
      </c>
      <c r="E31" s="269" t="s">
        <v>937</v>
      </c>
      <c r="F31" s="270">
        <v>5436.84</v>
      </c>
      <c r="G31" s="267">
        <v>12</v>
      </c>
      <c r="H31" s="420" t="s">
        <v>3826</v>
      </c>
      <c r="I31" s="267" t="s">
        <v>3827</v>
      </c>
      <c r="J31" s="271"/>
      <c r="K31" s="215">
        <f>VLOOKUP(A31,'Captacao ANO A ANO'!A:E,5,FALSE)</f>
        <v>5436.84</v>
      </c>
    </row>
    <row r="32" spans="1:11" ht="15.75" customHeight="1" x14ac:dyDescent="0.25">
      <c r="A32" s="259">
        <v>20170172</v>
      </c>
      <c r="B32" s="260" t="s">
        <v>939</v>
      </c>
      <c r="C32" s="260" t="s">
        <v>1658</v>
      </c>
      <c r="D32" s="261">
        <v>42885.863402777781</v>
      </c>
      <c r="E32" s="262" t="s">
        <v>937</v>
      </c>
      <c r="F32" s="263">
        <v>3392.46</v>
      </c>
      <c r="G32" s="260">
        <v>12</v>
      </c>
      <c r="H32" s="264" t="s">
        <v>3826</v>
      </c>
      <c r="I32" s="260" t="s">
        <v>3827</v>
      </c>
      <c r="J32" s="265"/>
      <c r="K32" s="215">
        <f>VLOOKUP(A32,'Captacao ANO A ANO'!A:E,5,FALSE)</f>
        <v>3392.46</v>
      </c>
    </row>
    <row r="33" spans="1:11" ht="15.75" customHeight="1" x14ac:dyDescent="0.25">
      <c r="A33" s="266">
        <v>20170173</v>
      </c>
      <c r="B33" s="267" t="s">
        <v>939</v>
      </c>
      <c r="C33" s="267" t="s">
        <v>1659</v>
      </c>
      <c r="D33" s="268">
        <v>42885.866956018515</v>
      </c>
      <c r="E33" s="269" t="s">
        <v>937</v>
      </c>
      <c r="F33" s="270">
        <v>2504.7199999999998</v>
      </c>
      <c r="G33" s="267">
        <v>12</v>
      </c>
      <c r="H33" s="420" t="s">
        <v>3826</v>
      </c>
      <c r="I33" s="267" t="s">
        <v>3827</v>
      </c>
      <c r="J33" s="271"/>
      <c r="K33" s="215">
        <f>VLOOKUP(A33,'Captacao ANO A ANO'!A:E,5,FALSE)</f>
        <v>2504.7199999999998</v>
      </c>
    </row>
    <row r="34" spans="1:11" ht="15.75" customHeight="1" x14ac:dyDescent="0.25">
      <c r="A34" s="259">
        <v>20170174</v>
      </c>
      <c r="B34" s="260" t="s">
        <v>939</v>
      </c>
      <c r="C34" s="260" t="s">
        <v>2077</v>
      </c>
      <c r="D34" s="261">
        <v>42885.86990740741</v>
      </c>
      <c r="E34" s="262" t="s">
        <v>937</v>
      </c>
      <c r="F34" s="263">
        <v>4103.2</v>
      </c>
      <c r="G34" s="260">
        <v>12</v>
      </c>
      <c r="H34" s="264" t="s">
        <v>3826</v>
      </c>
      <c r="I34" s="260" t="s">
        <v>3827</v>
      </c>
      <c r="J34" s="265"/>
      <c r="K34" s="215">
        <f>VLOOKUP(A34,'Captacao ANO A ANO'!A:E,5,FALSE)</f>
        <v>4103.2</v>
      </c>
    </row>
    <row r="35" spans="1:11" ht="15.75" customHeight="1" x14ac:dyDescent="0.25">
      <c r="A35" s="266">
        <v>20170175</v>
      </c>
      <c r="B35" s="267" t="s">
        <v>939</v>
      </c>
      <c r="C35" s="267" t="s">
        <v>1660</v>
      </c>
      <c r="D35" s="268">
        <v>42885.872361111113</v>
      </c>
      <c r="E35" s="269" t="s">
        <v>937</v>
      </c>
      <c r="F35" s="270">
        <v>4907.3</v>
      </c>
      <c r="G35" s="267">
        <v>12</v>
      </c>
      <c r="H35" s="420" t="s">
        <v>3826</v>
      </c>
      <c r="I35" s="267" t="s">
        <v>3827</v>
      </c>
      <c r="J35" s="271"/>
      <c r="K35" s="215">
        <f>VLOOKUP(A35,'Captacao ANO A ANO'!A:E,5,FALSE)</f>
        <v>4907.3</v>
      </c>
    </row>
    <row r="36" spans="1:11" ht="15.75" customHeight="1" x14ac:dyDescent="0.25">
      <c r="A36" s="259">
        <v>20170176</v>
      </c>
      <c r="B36" s="260" t="s">
        <v>939</v>
      </c>
      <c r="C36" s="260" t="s">
        <v>1661</v>
      </c>
      <c r="D36" s="261">
        <v>42885.8746875</v>
      </c>
      <c r="E36" s="262" t="s">
        <v>937</v>
      </c>
      <c r="F36" s="263">
        <v>3287.19</v>
      </c>
      <c r="G36" s="260">
        <v>12</v>
      </c>
      <c r="H36" s="264" t="s">
        <v>3826</v>
      </c>
      <c r="I36" s="260" t="s">
        <v>3827</v>
      </c>
      <c r="J36" s="265"/>
      <c r="K36" s="215">
        <f>VLOOKUP(A36,'Captacao ANO A ANO'!A:E,5,FALSE)</f>
        <v>3287.19</v>
      </c>
    </row>
    <row r="37" spans="1:11" ht="15.75" customHeight="1" x14ac:dyDescent="0.25">
      <c r="A37" s="266">
        <v>20170177</v>
      </c>
      <c r="B37" s="267" t="s">
        <v>939</v>
      </c>
      <c r="C37" s="267" t="s">
        <v>1662</v>
      </c>
      <c r="D37" s="268">
        <v>42885.87736111111</v>
      </c>
      <c r="E37" s="269" t="s">
        <v>937</v>
      </c>
      <c r="F37" s="270">
        <v>5564.2</v>
      </c>
      <c r="G37" s="267">
        <v>12</v>
      </c>
      <c r="H37" s="420" t="s">
        <v>3826</v>
      </c>
      <c r="I37" s="267" t="s">
        <v>3827</v>
      </c>
      <c r="J37" s="271"/>
      <c r="K37" s="215">
        <f>VLOOKUP(A37,'Captacao ANO A ANO'!A:E,5,FALSE)</f>
        <v>5564.2</v>
      </c>
    </row>
    <row r="38" spans="1:11" ht="15.75" customHeight="1" x14ac:dyDescent="0.25">
      <c r="A38" s="259">
        <v>20170178</v>
      </c>
      <c r="B38" s="260" t="s">
        <v>939</v>
      </c>
      <c r="C38" s="260" t="s">
        <v>1663</v>
      </c>
      <c r="D38" s="261">
        <v>42885.892754629633</v>
      </c>
      <c r="E38" s="262" t="s">
        <v>937</v>
      </c>
      <c r="F38" s="263">
        <v>5162.8900000000003</v>
      </c>
      <c r="G38" s="260">
        <v>12</v>
      </c>
      <c r="H38" s="264" t="s">
        <v>3826</v>
      </c>
      <c r="I38" s="260" t="s">
        <v>3827</v>
      </c>
      <c r="J38" s="265"/>
      <c r="K38" s="215">
        <f>VLOOKUP(A38,'Captacao ANO A ANO'!A:E,5,FALSE)</f>
        <v>5162.8900000000003</v>
      </c>
    </row>
    <row r="39" spans="1:11" ht="15.75" customHeight="1" x14ac:dyDescent="0.25">
      <c r="A39" s="266">
        <v>20170179</v>
      </c>
      <c r="B39" s="267" t="s">
        <v>939</v>
      </c>
      <c r="C39" s="267" t="s">
        <v>2078</v>
      </c>
      <c r="D39" s="268">
        <v>42885.89503472222</v>
      </c>
      <c r="E39" s="269" t="s">
        <v>937</v>
      </c>
      <c r="F39" s="270">
        <v>2134.4899999999998</v>
      </c>
      <c r="G39" s="267">
        <v>12</v>
      </c>
      <c r="H39" s="420" t="s">
        <v>3826</v>
      </c>
      <c r="I39" s="267" t="s">
        <v>3827</v>
      </c>
      <c r="J39" s="271"/>
      <c r="K39" s="215">
        <f>VLOOKUP(A39,'Captacao ANO A ANO'!A:E,5,FALSE)</f>
        <v>2134.4899999999998</v>
      </c>
    </row>
    <row r="40" spans="1:11" ht="15.75" customHeight="1" x14ac:dyDescent="0.25">
      <c r="A40" s="259">
        <v>20170180</v>
      </c>
      <c r="B40" s="260" t="s">
        <v>939</v>
      </c>
      <c r="C40" s="260" t="s">
        <v>1811</v>
      </c>
      <c r="D40" s="261">
        <v>42885.897453703707</v>
      </c>
      <c r="E40" s="262" t="s">
        <v>937</v>
      </c>
      <c r="F40" s="263">
        <v>3990.86</v>
      </c>
      <c r="G40" s="260">
        <v>12</v>
      </c>
      <c r="H40" s="264" t="s">
        <v>3826</v>
      </c>
      <c r="I40" s="260" t="s">
        <v>3827</v>
      </c>
      <c r="J40" s="265"/>
      <c r="K40" s="215">
        <f>VLOOKUP(A40,'Captacao ANO A ANO'!A:E,5,FALSE)</f>
        <v>3990.86</v>
      </c>
    </row>
    <row r="41" spans="1:11" ht="15.75" customHeight="1" x14ac:dyDescent="0.25">
      <c r="A41" s="266">
        <v>20170181</v>
      </c>
      <c r="B41" s="267" t="s">
        <v>939</v>
      </c>
      <c r="C41" s="267" t="s">
        <v>2079</v>
      </c>
      <c r="D41" s="268">
        <v>42885.902395833335</v>
      </c>
      <c r="E41" s="269" t="s">
        <v>937</v>
      </c>
      <c r="F41" s="270">
        <v>2469.0500000000002</v>
      </c>
      <c r="G41" s="267">
        <v>12</v>
      </c>
      <c r="H41" s="420" t="s">
        <v>3826</v>
      </c>
      <c r="I41" s="267" t="s">
        <v>3827</v>
      </c>
      <c r="J41" s="271"/>
      <c r="K41" s="215">
        <f>VLOOKUP(A41,'Captacao ANO A ANO'!A:E,5,FALSE)</f>
        <v>2469.0500000000002</v>
      </c>
    </row>
    <row r="42" spans="1:11" ht="15.75" customHeight="1" x14ac:dyDescent="0.25">
      <c r="A42" s="259">
        <v>20170182</v>
      </c>
      <c r="B42" s="260" t="s">
        <v>939</v>
      </c>
      <c r="C42" s="260" t="s">
        <v>2080</v>
      </c>
      <c r="D42" s="261">
        <v>42885.905150462961</v>
      </c>
      <c r="E42" s="262" t="s">
        <v>937</v>
      </c>
      <c r="F42" s="263">
        <v>1720.07</v>
      </c>
      <c r="G42" s="260">
        <v>12</v>
      </c>
      <c r="H42" s="264" t="s">
        <v>3826</v>
      </c>
      <c r="I42" s="260" t="s">
        <v>3827</v>
      </c>
      <c r="J42" s="265"/>
      <c r="K42" s="215">
        <f>VLOOKUP(A42,'Captacao ANO A ANO'!A:E,5,FALSE)</f>
        <v>1720.07</v>
      </c>
    </row>
    <row r="43" spans="1:11" ht="15.75" customHeight="1" x14ac:dyDescent="0.25">
      <c r="A43" s="266">
        <v>20170183</v>
      </c>
      <c r="B43" s="267" t="s">
        <v>939</v>
      </c>
      <c r="C43" s="267" t="s">
        <v>1664</v>
      </c>
      <c r="D43" s="268">
        <v>42885.909236111111</v>
      </c>
      <c r="E43" s="269" t="s">
        <v>937</v>
      </c>
      <c r="F43" s="270">
        <v>3952.3</v>
      </c>
      <c r="G43" s="267">
        <v>12</v>
      </c>
      <c r="H43" s="420" t="s">
        <v>3826</v>
      </c>
      <c r="I43" s="267" t="s">
        <v>3827</v>
      </c>
      <c r="J43" s="271"/>
      <c r="K43" s="215">
        <f>VLOOKUP(A43,'Captacao ANO A ANO'!A:E,5,FALSE)</f>
        <v>3952.3</v>
      </c>
    </row>
    <row r="44" spans="1:11" ht="15.75" customHeight="1" x14ac:dyDescent="0.25">
      <c r="A44" s="259">
        <v>20170184</v>
      </c>
      <c r="B44" s="260" t="s">
        <v>939</v>
      </c>
      <c r="C44" s="260" t="s">
        <v>2081</v>
      </c>
      <c r="D44" s="261">
        <v>42885.914699074077</v>
      </c>
      <c r="E44" s="262" t="s">
        <v>937</v>
      </c>
      <c r="F44" s="263">
        <v>2102.66</v>
      </c>
      <c r="G44" s="260">
        <v>12</v>
      </c>
      <c r="H44" s="264" t="s">
        <v>3826</v>
      </c>
      <c r="I44" s="260" t="s">
        <v>3827</v>
      </c>
      <c r="J44" s="265"/>
      <c r="K44" s="215">
        <f>VLOOKUP(A44,'Captacao ANO A ANO'!A:E,5,FALSE)</f>
        <v>2102.66</v>
      </c>
    </row>
    <row r="45" spans="1:11" ht="15.75" customHeight="1" x14ac:dyDescent="0.25">
      <c r="A45" s="266">
        <v>20170185</v>
      </c>
      <c r="B45" s="267" t="s">
        <v>939</v>
      </c>
      <c r="C45" s="267" t="s">
        <v>1665</v>
      </c>
      <c r="D45" s="268">
        <v>42885.917766203704</v>
      </c>
      <c r="E45" s="269" t="s">
        <v>937</v>
      </c>
      <c r="F45" s="270">
        <v>3172.68</v>
      </c>
      <c r="G45" s="267">
        <v>12</v>
      </c>
      <c r="H45" s="420" t="s">
        <v>3826</v>
      </c>
      <c r="I45" s="267" t="s">
        <v>3827</v>
      </c>
      <c r="J45" s="271"/>
      <c r="K45" s="215">
        <f>VLOOKUP(A45,'Captacao ANO A ANO'!A:E,5,FALSE)</f>
        <v>3172.68</v>
      </c>
    </row>
    <row r="46" spans="1:11" ht="15.75" customHeight="1" x14ac:dyDescent="0.25">
      <c r="A46" s="259">
        <v>20170186</v>
      </c>
      <c r="B46" s="260" t="s">
        <v>939</v>
      </c>
      <c r="C46" s="260" t="s">
        <v>1812</v>
      </c>
      <c r="D46" s="261">
        <v>42885.920729166668</v>
      </c>
      <c r="E46" s="262" t="s">
        <v>937</v>
      </c>
      <c r="F46" s="263">
        <v>3997.59</v>
      </c>
      <c r="G46" s="260">
        <v>12</v>
      </c>
      <c r="H46" s="264" t="s">
        <v>3826</v>
      </c>
      <c r="I46" s="260" t="s">
        <v>3827</v>
      </c>
      <c r="J46" s="265"/>
      <c r="K46" s="215">
        <f>VLOOKUP(A46,'Captacao ANO A ANO'!A:E,5,FALSE)</f>
        <v>3997.59</v>
      </c>
    </row>
    <row r="47" spans="1:11" ht="15.75" customHeight="1" x14ac:dyDescent="0.25">
      <c r="A47" s="266">
        <v>20170187</v>
      </c>
      <c r="B47" s="267" t="s">
        <v>939</v>
      </c>
      <c r="C47" s="267" t="s">
        <v>1666</v>
      </c>
      <c r="D47" s="268">
        <v>42885.924976851849</v>
      </c>
      <c r="E47" s="269" t="s">
        <v>937</v>
      </c>
      <c r="F47" s="270">
        <v>3410.52</v>
      </c>
      <c r="G47" s="267">
        <v>12</v>
      </c>
      <c r="H47" s="420" t="s">
        <v>3826</v>
      </c>
      <c r="I47" s="267" t="s">
        <v>3827</v>
      </c>
      <c r="J47" s="271"/>
      <c r="K47" s="215">
        <f>VLOOKUP(A47,'Captacao ANO A ANO'!A:E,5,FALSE)</f>
        <v>3410.52</v>
      </c>
    </row>
    <row r="48" spans="1:11" ht="15.75" customHeight="1" x14ac:dyDescent="0.25">
      <c r="A48" s="259">
        <v>20170188</v>
      </c>
      <c r="B48" s="260" t="s">
        <v>939</v>
      </c>
      <c r="C48" s="260" t="s">
        <v>1667</v>
      </c>
      <c r="D48" s="261">
        <v>42885.928194444445</v>
      </c>
      <c r="E48" s="262" t="s">
        <v>937</v>
      </c>
      <c r="F48" s="263">
        <v>3337.04</v>
      </c>
      <c r="G48" s="260">
        <v>12</v>
      </c>
      <c r="H48" s="264" t="s">
        <v>3826</v>
      </c>
      <c r="I48" s="260" t="s">
        <v>3827</v>
      </c>
      <c r="J48" s="265"/>
      <c r="K48" s="215">
        <f>VLOOKUP(A48,'Captacao ANO A ANO'!A:E,5,FALSE)</f>
        <v>3337.04</v>
      </c>
    </row>
    <row r="49" spans="1:11" ht="15.75" customHeight="1" x14ac:dyDescent="0.25">
      <c r="A49" s="266">
        <v>20170189</v>
      </c>
      <c r="B49" s="267" t="s">
        <v>939</v>
      </c>
      <c r="C49" s="267" t="s">
        <v>1668</v>
      </c>
      <c r="D49" s="268">
        <v>42885.931215277778</v>
      </c>
      <c r="E49" s="269" t="s">
        <v>937</v>
      </c>
      <c r="F49" s="270">
        <v>2961.71</v>
      </c>
      <c r="G49" s="267">
        <v>12</v>
      </c>
      <c r="H49" s="420" t="s">
        <v>3826</v>
      </c>
      <c r="I49" s="267" t="s">
        <v>3827</v>
      </c>
      <c r="J49" s="271"/>
      <c r="K49" s="215">
        <f>VLOOKUP(A49,'Captacao ANO A ANO'!A:E,5,FALSE)</f>
        <v>2961.71</v>
      </c>
    </row>
    <row r="50" spans="1:11" ht="15.75" customHeight="1" x14ac:dyDescent="0.25">
      <c r="A50" s="259">
        <v>20170190</v>
      </c>
      <c r="B50" s="260" t="s">
        <v>939</v>
      </c>
      <c r="C50" s="260" t="s">
        <v>1669</v>
      </c>
      <c r="D50" s="261">
        <v>42885.933749999997</v>
      </c>
      <c r="E50" s="262" t="s">
        <v>937</v>
      </c>
      <c r="F50" s="263">
        <v>2676.08</v>
      </c>
      <c r="G50" s="260">
        <v>12</v>
      </c>
      <c r="H50" s="264" t="s">
        <v>3826</v>
      </c>
      <c r="I50" s="260" t="s">
        <v>3827</v>
      </c>
      <c r="J50" s="265"/>
      <c r="K50" s="215">
        <f>VLOOKUP(A50,'Captacao ANO A ANO'!A:E,5,FALSE)</f>
        <v>2676.08</v>
      </c>
    </row>
    <row r="51" spans="1:11" ht="15.75" customHeight="1" x14ac:dyDescent="0.25">
      <c r="A51" s="266">
        <v>20170191</v>
      </c>
      <c r="B51" s="267" t="s">
        <v>939</v>
      </c>
      <c r="C51" s="267" t="s">
        <v>1670</v>
      </c>
      <c r="D51" s="268">
        <v>42885.936018518521</v>
      </c>
      <c r="E51" s="269" t="s">
        <v>937</v>
      </c>
      <c r="F51" s="270">
        <v>3157.71</v>
      </c>
      <c r="G51" s="267">
        <v>12</v>
      </c>
      <c r="H51" s="420" t="s">
        <v>3826</v>
      </c>
      <c r="I51" s="267" t="s">
        <v>3827</v>
      </c>
      <c r="J51" s="271"/>
      <c r="K51" s="215">
        <f>VLOOKUP(A51,'Captacao ANO A ANO'!A:E,5,FALSE)</f>
        <v>3157.71</v>
      </c>
    </row>
    <row r="52" spans="1:11" ht="15.75" customHeight="1" x14ac:dyDescent="0.25">
      <c r="A52" s="259">
        <v>20170192</v>
      </c>
      <c r="B52" s="260" t="s">
        <v>939</v>
      </c>
      <c r="C52" s="260" t="s">
        <v>2082</v>
      </c>
      <c r="D52" s="261">
        <v>42885.938078703701</v>
      </c>
      <c r="E52" s="262" t="s">
        <v>937</v>
      </c>
      <c r="F52" s="263">
        <v>1450.22</v>
      </c>
      <c r="G52" s="260">
        <v>12</v>
      </c>
      <c r="H52" s="264" t="s">
        <v>3826</v>
      </c>
      <c r="I52" s="260" t="s">
        <v>3827</v>
      </c>
      <c r="J52" s="265"/>
      <c r="K52" s="215">
        <f>VLOOKUP(A52,'Captacao ANO A ANO'!A:E,5,FALSE)</f>
        <v>1450.22</v>
      </c>
    </row>
    <row r="53" spans="1:11" ht="15.75" customHeight="1" x14ac:dyDescent="0.25">
      <c r="A53" s="266">
        <v>20170193</v>
      </c>
      <c r="B53" s="267" t="s">
        <v>939</v>
      </c>
      <c r="C53" s="267" t="s">
        <v>2083</v>
      </c>
      <c r="D53" s="268">
        <v>42885.94054398148</v>
      </c>
      <c r="E53" s="269" t="s">
        <v>937</v>
      </c>
      <c r="F53" s="270">
        <v>3393.14</v>
      </c>
      <c r="G53" s="267">
        <v>12</v>
      </c>
      <c r="H53" s="420" t="s">
        <v>3826</v>
      </c>
      <c r="I53" s="267" t="s">
        <v>3827</v>
      </c>
      <c r="J53" s="271"/>
      <c r="K53" s="215">
        <f>VLOOKUP(A53,'Captacao ANO A ANO'!A:E,5,FALSE)</f>
        <v>3393.14</v>
      </c>
    </row>
    <row r="54" spans="1:11" ht="15.75" customHeight="1" x14ac:dyDescent="0.25">
      <c r="A54" s="259">
        <v>20170194</v>
      </c>
      <c r="B54" s="260" t="s">
        <v>939</v>
      </c>
      <c r="C54" s="260" t="s">
        <v>1813</v>
      </c>
      <c r="D54" s="261">
        <v>42885.944027777776</v>
      </c>
      <c r="E54" s="262" t="s">
        <v>937</v>
      </c>
      <c r="F54" s="263">
        <v>2581.08</v>
      </c>
      <c r="G54" s="260">
        <v>12</v>
      </c>
      <c r="H54" s="264" t="s">
        <v>3826</v>
      </c>
      <c r="I54" s="260" t="s">
        <v>3827</v>
      </c>
      <c r="J54" s="265"/>
      <c r="K54" s="215">
        <f>VLOOKUP(A54,'Captacao ANO A ANO'!A:E,5,FALSE)</f>
        <v>2581.08</v>
      </c>
    </row>
    <row r="55" spans="1:11" ht="15.75" customHeight="1" x14ac:dyDescent="0.25">
      <c r="A55" s="266">
        <v>20170195</v>
      </c>
      <c r="B55" s="267" t="s">
        <v>939</v>
      </c>
      <c r="C55" s="267" t="s">
        <v>2084</v>
      </c>
      <c r="D55" s="268">
        <v>42885.947314814817</v>
      </c>
      <c r="E55" s="269" t="s">
        <v>937</v>
      </c>
      <c r="F55" s="270">
        <v>2397.7199999999998</v>
      </c>
      <c r="G55" s="267">
        <v>12</v>
      </c>
      <c r="H55" s="420" t="s">
        <v>3826</v>
      </c>
      <c r="I55" s="267" t="s">
        <v>3827</v>
      </c>
      <c r="J55" s="271"/>
      <c r="K55" s="215">
        <f>VLOOKUP(A55,'Captacao ANO A ANO'!A:E,5,FALSE)</f>
        <v>2397.7199999999998</v>
      </c>
    </row>
    <row r="56" spans="1:11" ht="15.75" customHeight="1" x14ac:dyDescent="0.25">
      <c r="A56" s="259">
        <v>20170196</v>
      </c>
      <c r="B56" s="260" t="s">
        <v>939</v>
      </c>
      <c r="C56" s="260" t="s">
        <v>1671</v>
      </c>
      <c r="D56" s="261">
        <v>42885.94976851852</v>
      </c>
      <c r="E56" s="262" t="s">
        <v>937</v>
      </c>
      <c r="F56" s="263">
        <v>3341.47</v>
      </c>
      <c r="G56" s="260">
        <v>12</v>
      </c>
      <c r="H56" s="264" t="s">
        <v>3826</v>
      </c>
      <c r="I56" s="260" t="s">
        <v>3827</v>
      </c>
      <c r="J56" s="265"/>
      <c r="K56" s="215">
        <f>VLOOKUP(A56,'Captacao ANO A ANO'!A:E,5,FALSE)</f>
        <v>3341.47</v>
      </c>
    </row>
    <row r="57" spans="1:11" ht="15.75" customHeight="1" x14ac:dyDescent="0.25">
      <c r="A57" s="266">
        <v>20170197</v>
      </c>
      <c r="B57" s="267" t="s">
        <v>939</v>
      </c>
      <c r="C57" s="267" t="s">
        <v>2085</v>
      </c>
      <c r="D57" s="268">
        <v>42885.952037037037</v>
      </c>
      <c r="E57" s="269" t="s">
        <v>937</v>
      </c>
      <c r="F57" s="270">
        <v>2751.14</v>
      </c>
      <c r="G57" s="267">
        <v>12</v>
      </c>
      <c r="H57" s="420" t="s">
        <v>3826</v>
      </c>
      <c r="I57" s="267" t="s">
        <v>3827</v>
      </c>
      <c r="J57" s="271"/>
      <c r="K57" s="215">
        <f>VLOOKUP(A57,'Captacao ANO A ANO'!A:E,5,FALSE)</f>
        <v>2751.14</v>
      </c>
    </row>
    <row r="58" spans="1:11" ht="15.75" customHeight="1" x14ac:dyDescent="0.25">
      <c r="A58" s="259">
        <v>20170198</v>
      </c>
      <c r="B58" s="260" t="s">
        <v>939</v>
      </c>
      <c r="C58" s="260" t="s">
        <v>1814</v>
      </c>
      <c r="D58" s="261">
        <v>42885.95521990741</v>
      </c>
      <c r="E58" s="262" t="s">
        <v>937</v>
      </c>
      <c r="F58" s="263">
        <v>2657.68</v>
      </c>
      <c r="G58" s="260">
        <v>12</v>
      </c>
      <c r="H58" s="264" t="s">
        <v>3826</v>
      </c>
      <c r="I58" s="260" t="s">
        <v>3827</v>
      </c>
      <c r="J58" s="265"/>
      <c r="K58" s="215">
        <f>VLOOKUP(A58,'Captacao ANO A ANO'!A:E,5,FALSE)</f>
        <v>2657.68</v>
      </c>
    </row>
    <row r="59" spans="1:11" ht="15.75" customHeight="1" x14ac:dyDescent="0.25">
      <c r="A59" s="272">
        <v>20170199</v>
      </c>
      <c r="B59" s="273" t="s">
        <v>939</v>
      </c>
      <c r="C59" s="273" t="s">
        <v>1672</v>
      </c>
      <c r="D59" s="274">
        <v>42885.957766203705</v>
      </c>
      <c r="E59" s="275" t="s">
        <v>937</v>
      </c>
      <c r="F59" s="276">
        <v>2969.61</v>
      </c>
      <c r="G59" s="273">
        <v>12</v>
      </c>
      <c r="H59" s="421" t="s">
        <v>3826</v>
      </c>
      <c r="I59" s="273" t="s">
        <v>3827</v>
      </c>
      <c r="J59" s="277"/>
      <c r="K59" s="215">
        <f>VLOOKUP(A59,'Captacao ANO A ANO'!A:E,5,FALSE)</f>
        <v>2969.61</v>
      </c>
    </row>
    <row r="60" spans="1:11" ht="15.75" customHeight="1" x14ac:dyDescent="0.25">
      <c r="A60" s="259">
        <v>20170200</v>
      </c>
      <c r="B60" s="260" t="s">
        <v>939</v>
      </c>
      <c r="C60" s="260" t="s">
        <v>2107</v>
      </c>
      <c r="D60" s="261">
        <v>42885.959918981483</v>
      </c>
      <c r="E60" s="262" t="s">
        <v>937</v>
      </c>
      <c r="F60" s="263">
        <v>2762.16</v>
      </c>
      <c r="G60" s="260">
        <v>12</v>
      </c>
      <c r="H60" s="264" t="s">
        <v>3826</v>
      </c>
      <c r="I60" s="260" t="s">
        <v>3827</v>
      </c>
      <c r="J60" s="265"/>
      <c r="K60" s="215">
        <f>VLOOKUP(A60,'Captacao ANO A ANO'!A:E,5,FALSE)</f>
        <v>2762.16</v>
      </c>
    </row>
    <row r="61" spans="1:11" ht="15.75" customHeight="1" x14ac:dyDescent="0.25">
      <c r="A61" s="266">
        <v>20170201</v>
      </c>
      <c r="B61" s="267" t="s">
        <v>939</v>
      </c>
      <c r="C61" s="267" t="s">
        <v>2086</v>
      </c>
      <c r="D61" s="268">
        <v>42885.962291666663</v>
      </c>
      <c r="E61" s="269" t="s">
        <v>937</v>
      </c>
      <c r="F61" s="270">
        <v>1123.28</v>
      </c>
      <c r="G61" s="267">
        <v>12</v>
      </c>
      <c r="H61" s="420" t="s">
        <v>3826</v>
      </c>
      <c r="I61" s="267" t="s">
        <v>3827</v>
      </c>
      <c r="J61" s="271"/>
      <c r="K61" s="215">
        <f>VLOOKUP(A61,'Captacao ANO A ANO'!A:E,5,FALSE)</f>
        <v>1123.28</v>
      </c>
    </row>
    <row r="62" spans="1:11" ht="15.75" customHeight="1" x14ac:dyDescent="0.25">
      <c r="A62" s="259">
        <v>20170209</v>
      </c>
      <c r="B62" s="260" t="s">
        <v>994</v>
      </c>
      <c r="C62" s="259">
        <v>5780158990009</v>
      </c>
      <c r="D62" s="261">
        <v>42906.691759259258</v>
      </c>
      <c r="E62" s="262" t="s">
        <v>992</v>
      </c>
      <c r="F62" s="263">
        <v>55560</v>
      </c>
      <c r="G62" s="260">
        <v>1</v>
      </c>
      <c r="H62" s="264" t="s">
        <v>3826</v>
      </c>
      <c r="I62" s="260" t="s">
        <v>3827</v>
      </c>
      <c r="J62" s="265"/>
      <c r="K62" s="215">
        <f>VLOOKUP(A62,'Captacao ANO A ANO'!A:E,5,FALSE)</f>
        <v>55560</v>
      </c>
    </row>
    <row r="63" spans="1:11" ht="15.75" customHeight="1" x14ac:dyDescent="0.25">
      <c r="A63" s="266">
        <v>20170220</v>
      </c>
      <c r="B63" s="267" t="s">
        <v>998</v>
      </c>
      <c r="C63" s="267" t="s">
        <v>2198</v>
      </c>
      <c r="D63" s="268">
        <v>42922.989016203705</v>
      </c>
      <c r="E63" s="269" t="s">
        <v>996</v>
      </c>
      <c r="F63" s="270">
        <v>20000</v>
      </c>
      <c r="G63" s="267">
        <v>8</v>
      </c>
      <c r="H63" s="420" t="s">
        <v>3826</v>
      </c>
      <c r="I63" s="267" t="s">
        <v>3827</v>
      </c>
      <c r="J63" s="271"/>
      <c r="K63" s="215">
        <f>VLOOKUP(A63,'Captacao ANO A ANO'!A:E,5,FALSE)</f>
        <v>20000</v>
      </c>
    </row>
    <row r="64" spans="1:11" ht="15.75" customHeight="1" x14ac:dyDescent="0.25">
      <c r="A64" s="259">
        <v>20170221</v>
      </c>
      <c r="B64" s="260" t="s">
        <v>998</v>
      </c>
      <c r="C64" s="260" t="s">
        <v>1803</v>
      </c>
      <c r="D64" s="261">
        <v>42922.992465277777</v>
      </c>
      <c r="E64" s="262" t="s">
        <v>996</v>
      </c>
      <c r="F64" s="263">
        <v>60000</v>
      </c>
      <c r="G64" s="260">
        <v>8</v>
      </c>
      <c r="H64" s="264" t="s">
        <v>3826</v>
      </c>
      <c r="I64" s="260" t="s">
        <v>3827</v>
      </c>
      <c r="J64" s="265"/>
      <c r="K64" s="215">
        <f>VLOOKUP(A64,'Captacao ANO A ANO'!A:E,5,FALSE)</f>
        <v>60000</v>
      </c>
    </row>
    <row r="65" spans="1:11" ht="15.75" customHeight="1" x14ac:dyDescent="0.25">
      <c r="A65" s="266">
        <v>20170222</v>
      </c>
      <c r="B65" s="267" t="s">
        <v>1001</v>
      </c>
      <c r="C65" s="267">
        <v>7029809450010</v>
      </c>
      <c r="D65" s="268">
        <v>42927.602210648147</v>
      </c>
      <c r="E65" s="269" t="s">
        <v>313</v>
      </c>
      <c r="F65" s="270">
        <v>125909.61</v>
      </c>
      <c r="G65" s="267">
        <v>2</v>
      </c>
      <c r="H65" s="420" t="s">
        <v>3826</v>
      </c>
      <c r="I65" s="267" t="s">
        <v>3827</v>
      </c>
      <c r="J65" s="271"/>
      <c r="K65" s="215">
        <f>VLOOKUP(A65,'Captacao ANO A ANO'!A:E,5,FALSE)</f>
        <v>125909.61</v>
      </c>
    </row>
    <row r="66" spans="1:11" ht="15.75" customHeight="1" x14ac:dyDescent="0.25">
      <c r="A66" s="278">
        <v>20170223</v>
      </c>
      <c r="B66" s="279" t="s">
        <v>1001</v>
      </c>
      <c r="C66" s="279">
        <v>10301400075</v>
      </c>
      <c r="D66" s="280">
        <v>42927.603113425925</v>
      </c>
      <c r="E66" s="281" t="s">
        <v>389</v>
      </c>
      <c r="F66" s="282">
        <v>60400</v>
      </c>
      <c r="G66" s="279">
        <v>4</v>
      </c>
      <c r="H66" s="422" t="s">
        <v>3826</v>
      </c>
      <c r="I66" s="279" t="s">
        <v>3827</v>
      </c>
      <c r="J66" s="283"/>
      <c r="K66" s="215">
        <f>VLOOKUP(A66,'Captacao ANO A ANO'!A:E,5,FALSE)</f>
        <v>60400</v>
      </c>
    </row>
    <row r="67" spans="1:11" ht="15.75" customHeight="1" x14ac:dyDescent="0.2"/>
    <row r="68" spans="1:11" ht="15.75" customHeight="1" x14ac:dyDescent="0.2"/>
    <row r="69" spans="1:11" ht="15.75" customHeight="1" x14ac:dyDescent="0.2"/>
    <row r="70" spans="1:11" ht="15.75" customHeight="1" x14ac:dyDescent="0.2">
      <c r="A70" s="256" t="s">
        <v>1</v>
      </c>
      <c r="B70" s="256" t="s">
        <v>3817</v>
      </c>
      <c r="C70" s="256" t="s">
        <v>3818</v>
      </c>
      <c r="D70" s="256" t="s">
        <v>3819</v>
      </c>
      <c r="E70" s="257" t="s">
        <v>3820</v>
      </c>
      <c r="F70" s="258" t="s">
        <v>3821</v>
      </c>
      <c r="G70" s="256" t="s">
        <v>3822</v>
      </c>
      <c r="H70" s="256" t="s">
        <v>3823</v>
      </c>
      <c r="I70" s="256" t="s">
        <v>3824</v>
      </c>
      <c r="J70" s="256" t="s">
        <v>3825</v>
      </c>
    </row>
    <row r="71" spans="1:11" ht="15.75" hidden="1" customHeight="1" x14ac:dyDescent="0.25">
      <c r="A71" s="259">
        <v>20170128</v>
      </c>
      <c r="B71" s="260" t="s">
        <v>869</v>
      </c>
      <c r="C71" s="260">
        <v>3620940071372</v>
      </c>
      <c r="D71" s="261">
        <v>42852.577696759261</v>
      </c>
      <c r="E71" s="262" t="s">
        <v>13</v>
      </c>
      <c r="F71" s="263">
        <v>69904.100000000006</v>
      </c>
      <c r="G71" s="260">
        <v>1</v>
      </c>
      <c r="H71" s="264" t="s">
        <v>3826</v>
      </c>
      <c r="I71" s="260" t="s">
        <v>3828</v>
      </c>
      <c r="J71" s="265"/>
      <c r="K71" s="212">
        <f>VLOOKUP(A71,'Captacao ANO A ANO'!A:A,1,FALSE)</f>
        <v>20170128</v>
      </c>
    </row>
    <row r="72" spans="1:11" ht="15.75" hidden="1" customHeight="1" x14ac:dyDescent="0.25">
      <c r="A72" s="266">
        <v>20170129</v>
      </c>
      <c r="B72" s="267" t="s">
        <v>869</v>
      </c>
      <c r="C72" s="267">
        <v>5670940070729</v>
      </c>
      <c r="D72" s="268">
        <v>42852.578842592593</v>
      </c>
      <c r="E72" s="269" t="s">
        <v>13</v>
      </c>
      <c r="F72" s="270">
        <v>8700</v>
      </c>
      <c r="G72" s="267">
        <v>1</v>
      </c>
      <c r="H72" s="420" t="s">
        <v>3826</v>
      </c>
      <c r="I72" s="267" t="s">
        <v>3828</v>
      </c>
      <c r="J72" s="271"/>
      <c r="K72" s="212">
        <f>VLOOKUP(A72,'Captacao ANO A ANO'!A:A,1,FALSE)</f>
        <v>20170129</v>
      </c>
    </row>
    <row r="73" spans="1:11" ht="15.75" hidden="1" customHeight="1" x14ac:dyDescent="0.25">
      <c r="A73" s="259">
        <v>20170130</v>
      </c>
      <c r="B73" s="260" t="s">
        <v>867</v>
      </c>
      <c r="C73" s="260">
        <v>3670940070333</v>
      </c>
      <c r="D73" s="261">
        <v>42852.593888888892</v>
      </c>
      <c r="E73" s="262" t="s">
        <v>13</v>
      </c>
      <c r="F73" s="263">
        <v>56405.8</v>
      </c>
      <c r="G73" s="260">
        <v>2</v>
      </c>
      <c r="H73" s="264" t="s">
        <v>3826</v>
      </c>
      <c r="I73" s="260" t="s">
        <v>3828</v>
      </c>
      <c r="J73" s="265"/>
      <c r="K73" s="212">
        <f>VLOOKUP(A73,'Captacao ANO A ANO'!A:A,1,FALSE)</f>
        <v>20170130</v>
      </c>
    </row>
    <row r="74" spans="1:11" ht="15.75" hidden="1" customHeight="1" x14ac:dyDescent="0.25">
      <c r="A74" s="266">
        <v>20170131</v>
      </c>
      <c r="B74" s="267" t="s">
        <v>867</v>
      </c>
      <c r="C74" s="267">
        <v>3620940071372</v>
      </c>
      <c r="D74" s="268">
        <v>42852.595150462963</v>
      </c>
      <c r="E74" s="269" t="s">
        <v>13</v>
      </c>
      <c r="F74" s="270">
        <v>123498.3</v>
      </c>
      <c r="G74" s="267">
        <v>1</v>
      </c>
      <c r="H74" s="420" t="s">
        <v>3826</v>
      </c>
      <c r="I74" s="267" t="s">
        <v>3828</v>
      </c>
      <c r="J74" s="271"/>
      <c r="K74" s="212">
        <f>VLOOKUP(A74,'Captacao ANO A ANO'!A:A,1,FALSE)</f>
        <v>20170131</v>
      </c>
    </row>
    <row r="75" spans="1:11" ht="15.75" hidden="1" customHeight="1" x14ac:dyDescent="0.25">
      <c r="A75" s="259">
        <v>20170132</v>
      </c>
      <c r="B75" s="260" t="s">
        <v>867</v>
      </c>
      <c r="C75" s="260">
        <v>5670940070729</v>
      </c>
      <c r="D75" s="261">
        <v>42852.595949074072</v>
      </c>
      <c r="E75" s="262" t="s">
        <v>13</v>
      </c>
      <c r="F75" s="263">
        <v>8700</v>
      </c>
      <c r="G75" s="260">
        <v>1</v>
      </c>
      <c r="H75" s="264" t="s">
        <v>3826</v>
      </c>
      <c r="I75" s="260" t="s">
        <v>3828</v>
      </c>
      <c r="J75" s="265"/>
      <c r="K75" s="212">
        <f>VLOOKUP(A75,'Captacao ANO A ANO'!A:A,1,FALSE)</f>
        <v>20170132</v>
      </c>
    </row>
    <row r="76" spans="1:11" ht="15.75" hidden="1" customHeight="1" x14ac:dyDescent="0.25">
      <c r="A76" s="266">
        <v>20170133</v>
      </c>
      <c r="B76" s="267" t="s">
        <v>853</v>
      </c>
      <c r="C76" s="267">
        <v>3385953620086</v>
      </c>
      <c r="D76" s="268">
        <v>42860.450289351851</v>
      </c>
      <c r="E76" s="269" t="s">
        <v>255</v>
      </c>
      <c r="F76" s="270">
        <v>8555.56</v>
      </c>
      <c r="G76" s="267">
        <v>7</v>
      </c>
      <c r="H76" s="420" t="s">
        <v>3826</v>
      </c>
      <c r="I76" s="267" t="s">
        <v>3828</v>
      </c>
      <c r="J76" s="271"/>
      <c r="K76" s="212">
        <f>VLOOKUP(A76,'Captacao ANO A ANO'!A:A,1,FALSE)</f>
        <v>20170133</v>
      </c>
    </row>
    <row r="77" spans="1:11" ht="15.75" hidden="1" customHeight="1" x14ac:dyDescent="0.25">
      <c r="A77" s="259">
        <v>20170134</v>
      </c>
      <c r="B77" s="260" t="s">
        <v>890</v>
      </c>
      <c r="C77" s="260">
        <v>620020221486</v>
      </c>
      <c r="D77" s="261">
        <v>42865.63689814815</v>
      </c>
      <c r="E77" s="262" t="s">
        <v>233</v>
      </c>
      <c r="F77" s="263">
        <v>200000</v>
      </c>
      <c r="G77" s="260">
        <v>4</v>
      </c>
      <c r="H77" s="264" t="s">
        <v>3826</v>
      </c>
      <c r="I77" s="260" t="s">
        <v>3828</v>
      </c>
      <c r="J77" s="265"/>
      <c r="K77" s="212">
        <f>VLOOKUP(A77,'Captacao ANO A ANO'!A:A,1,FALSE)</f>
        <v>20170134</v>
      </c>
    </row>
    <row r="78" spans="1:11" ht="15.75" hidden="1" customHeight="1" x14ac:dyDescent="0.25">
      <c r="A78" s="266">
        <v>20170138</v>
      </c>
      <c r="B78" s="267" t="s">
        <v>895</v>
      </c>
      <c r="C78" s="267">
        <v>21963710568</v>
      </c>
      <c r="D78" s="268">
        <v>42866.456782407404</v>
      </c>
      <c r="E78" s="269" t="s">
        <v>860</v>
      </c>
      <c r="F78" s="270">
        <v>280740.24</v>
      </c>
      <c r="G78" s="267">
        <v>1</v>
      </c>
      <c r="H78" s="420" t="s">
        <v>3826</v>
      </c>
      <c r="I78" s="267" t="s">
        <v>3828</v>
      </c>
      <c r="J78" s="271"/>
      <c r="K78" s="212">
        <f>VLOOKUP(A78,'Captacao ANO A ANO'!A:A,1,FALSE)</f>
        <v>20170138</v>
      </c>
    </row>
    <row r="79" spans="1:11" ht="15.75" hidden="1" customHeight="1" x14ac:dyDescent="0.25">
      <c r="A79" s="259">
        <v>20170139</v>
      </c>
      <c r="B79" s="260" t="s">
        <v>893</v>
      </c>
      <c r="C79" s="260">
        <v>21963710070</v>
      </c>
      <c r="D79" s="261">
        <v>42866.688275462962</v>
      </c>
      <c r="E79" s="262" t="s">
        <v>860</v>
      </c>
      <c r="F79" s="263">
        <v>289902.18</v>
      </c>
      <c r="G79" s="260">
        <v>1</v>
      </c>
      <c r="H79" s="264" t="s">
        <v>3826</v>
      </c>
      <c r="I79" s="260" t="s">
        <v>3828</v>
      </c>
      <c r="J79" s="265"/>
      <c r="K79" s="212">
        <f>VLOOKUP(A79,'Captacao ANO A ANO'!A:A,1,FALSE)</f>
        <v>20170139</v>
      </c>
    </row>
    <row r="80" spans="1:11" ht="15.75" hidden="1" customHeight="1" x14ac:dyDescent="0.25">
      <c r="A80" s="266">
        <v>20170140</v>
      </c>
      <c r="B80" s="267" t="s">
        <v>897</v>
      </c>
      <c r="C80" s="267">
        <v>21963710070</v>
      </c>
      <c r="D80" s="268">
        <v>42866.691134259258</v>
      </c>
      <c r="E80" s="269" t="s">
        <v>860</v>
      </c>
      <c r="F80" s="270">
        <v>299991.15999999997</v>
      </c>
      <c r="G80" s="267">
        <v>1</v>
      </c>
      <c r="H80" s="420" t="s">
        <v>3826</v>
      </c>
      <c r="I80" s="267" t="s">
        <v>3828</v>
      </c>
      <c r="J80" s="271"/>
      <c r="K80" s="212">
        <f>VLOOKUP(A80,'Captacao ANO A ANO'!A:A,1,FALSE)</f>
        <v>20170140</v>
      </c>
    </row>
    <row r="81" spans="1:11" ht="15.75" hidden="1" customHeight="1" x14ac:dyDescent="0.25">
      <c r="A81" s="259">
        <v>20170141</v>
      </c>
      <c r="B81" s="260" t="s">
        <v>905</v>
      </c>
      <c r="C81" s="260">
        <v>675975430169</v>
      </c>
      <c r="D81" s="261">
        <v>42867.620925925927</v>
      </c>
      <c r="E81" s="262" t="s">
        <v>903</v>
      </c>
      <c r="F81" s="263">
        <v>112000</v>
      </c>
      <c r="G81" s="260">
        <v>16</v>
      </c>
      <c r="H81" s="264" t="s">
        <v>3826</v>
      </c>
      <c r="I81" s="260" t="s">
        <v>3828</v>
      </c>
      <c r="J81" s="265"/>
      <c r="K81" s="212">
        <f>VLOOKUP(A81,'Captacao ANO A ANO'!A:A,1,FALSE)</f>
        <v>20170141</v>
      </c>
    </row>
    <row r="82" spans="1:11" ht="15.75" hidden="1" customHeight="1" x14ac:dyDescent="0.25">
      <c r="A82" s="266">
        <v>20170142</v>
      </c>
      <c r="B82" s="267" t="s">
        <v>881</v>
      </c>
      <c r="C82" s="267">
        <v>25070150049</v>
      </c>
      <c r="D82" s="268">
        <v>42873.693923611114</v>
      </c>
      <c r="E82" s="269" t="s">
        <v>879</v>
      </c>
      <c r="F82" s="270">
        <v>36000</v>
      </c>
      <c r="G82" s="267">
        <v>11</v>
      </c>
      <c r="H82" s="420" t="s">
        <v>3826</v>
      </c>
      <c r="I82" s="267" t="s">
        <v>3828</v>
      </c>
      <c r="J82" s="271"/>
      <c r="K82" s="212">
        <f>VLOOKUP(A82,'Captacao ANO A ANO'!A:A,1,FALSE)</f>
        <v>20170142</v>
      </c>
    </row>
    <row r="83" spans="1:11" ht="15.75" hidden="1" customHeight="1" x14ac:dyDescent="0.25">
      <c r="A83" s="259">
        <v>20170144</v>
      </c>
      <c r="B83" s="260" t="s">
        <v>726</v>
      </c>
      <c r="C83" s="260">
        <v>620020221486</v>
      </c>
      <c r="D83" s="261">
        <v>42877.608553240738</v>
      </c>
      <c r="E83" s="262" t="s">
        <v>233</v>
      </c>
      <c r="F83" s="263">
        <v>157974.1</v>
      </c>
      <c r="G83" s="260">
        <v>4</v>
      </c>
      <c r="H83" s="264" t="s">
        <v>3826</v>
      </c>
      <c r="I83" s="260" t="s">
        <v>3828</v>
      </c>
      <c r="J83" s="265"/>
      <c r="K83" s="212">
        <f>VLOOKUP(A83,'Captacao ANO A ANO'!A:A,1,FALSE)</f>
        <v>20170144</v>
      </c>
    </row>
    <row r="84" spans="1:11" ht="15.75" hidden="1" customHeight="1" x14ac:dyDescent="0.25">
      <c r="A84" s="266">
        <v>20170145</v>
      </c>
      <c r="B84" s="267" t="s">
        <v>886</v>
      </c>
      <c r="C84" s="267">
        <v>5670940070729</v>
      </c>
      <c r="D84" s="268">
        <v>42877.849768518521</v>
      </c>
      <c r="E84" s="269" t="s">
        <v>13</v>
      </c>
      <c r="F84" s="270">
        <v>12200</v>
      </c>
      <c r="G84" s="267">
        <v>4</v>
      </c>
      <c r="H84" s="420" t="s">
        <v>3826</v>
      </c>
      <c r="I84" s="267" t="s">
        <v>3828</v>
      </c>
      <c r="J84" s="271"/>
      <c r="K84" s="212">
        <f>VLOOKUP(A84,'Captacao ANO A ANO'!A:A,1,FALSE)</f>
        <v>20170145</v>
      </c>
    </row>
    <row r="85" spans="1:11" ht="15.75" hidden="1" customHeight="1" x14ac:dyDescent="0.25">
      <c r="A85" s="259">
        <v>20170146</v>
      </c>
      <c r="B85" s="260" t="s">
        <v>886</v>
      </c>
      <c r="C85" s="260">
        <v>3670940070333</v>
      </c>
      <c r="D85" s="261">
        <v>42877.851863425924</v>
      </c>
      <c r="E85" s="262" t="s">
        <v>13</v>
      </c>
      <c r="F85" s="263">
        <v>100000</v>
      </c>
      <c r="G85" s="260">
        <v>3</v>
      </c>
      <c r="H85" s="264" t="s">
        <v>3826</v>
      </c>
      <c r="I85" s="260" t="s">
        <v>3828</v>
      </c>
      <c r="J85" s="265"/>
      <c r="K85" s="212">
        <f>VLOOKUP(A85,'Captacao ANO A ANO'!A:A,1,FALSE)</f>
        <v>20170146</v>
      </c>
    </row>
    <row r="86" spans="1:11" ht="15.75" hidden="1" customHeight="1" x14ac:dyDescent="0.25">
      <c r="A86" s="266">
        <v>20170147</v>
      </c>
      <c r="B86" s="267" t="s">
        <v>886</v>
      </c>
      <c r="C86" s="267">
        <v>3620940071372</v>
      </c>
      <c r="D86" s="268">
        <v>42877.853217592594</v>
      </c>
      <c r="E86" s="269" t="s">
        <v>13</v>
      </c>
      <c r="F86" s="270">
        <v>141657.24</v>
      </c>
      <c r="G86" s="267">
        <v>3</v>
      </c>
      <c r="H86" s="420" t="s">
        <v>3826</v>
      </c>
      <c r="I86" s="267" t="s">
        <v>3828</v>
      </c>
      <c r="J86" s="271"/>
      <c r="K86" s="212">
        <f>VLOOKUP(A86,'Captacao ANO A ANO'!A:A,1,FALSE)</f>
        <v>20170147</v>
      </c>
    </row>
    <row r="87" spans="1:11" ht="15.75" hidden="1" customHeight="1" x14ac:dyDescent="0.25">
      <c r="A87" s="259">
        <v>20170148</v>
      </c>
      <c r="B87" s="260" t="s">
        <v>884</v>
      </c>
      <c r="C87" s="260">
        <v>3670940070333</v>
      </c>
      <c r="D87" s="261">
        <v>42878.587719907409</v>
      </c>
      <c r="E87" s="262" t="s">
        <v>13</v>
      </c>
      <c r="F87" s="263">
        <v>23077.46</v>
      </c>
      <c r="G87" s="260">
        <v>1</v>
      </c>
      <c r="H87" s="264" t="s">
        <v>3826</v>
      </c>
      <c r="I87" s="260" t="s">
        <v>3828</v>
      </c>
      <c r="J87" s="265"/>
      <c r="K87" s="212">
        <f>VLOOKUP(A87,'Captacao ANO A ANO'!A:A,1,FALSE)</f>
        <v>20170148</v>
      </c>
    </row>
    <row r="88" spans="1:11" ht="15.75" hidden="1" customHeight="1" x14ac:dyDescent="0.25">
      <c r="A88" s="266">
        <v>20170149</v>
      </c>
      <c r="B88" s="267" t="s">
        <v>884</v>
      </c>
      <c r="C88" s="267">
        <v>3620940071372</v>
      </c>
      <c r="D88" s="268">
        <v>42878.589699074073</v>
      </c>
      <c r="E88" s="269" t="s">
        <v>13</v>
      </c>
      <c r="F88" s="270">
        <v>206000</v>
      </c>
      <c r="G88" s="267">
        <v>1</v>
      </c>
      <c r="H88" s="420" t="s">
        <v>3826</v>
      </c>
      <c r="I88" s="267" t="s">
        <v>3828</v>
      </c>
      <c r="J88" s="271"/>
      <c r="K88" s="212">
        <f>VLOOKUP(A88,'Captacao ANO A ANO'!A:A,1,FALSE)</f>
        <v>20170149</v>
      </c>
    </row>
    <row r="89" spans="1:11" ht="15.75" hidden="1" customHeight="1" x14ac:dyDescent="0.25">
      <c r="A89" s="259">
        <v>20170150</v>
      </c>
      <c r="B89" s="260" t="s">
        <v>871</v>
      </c>
      <c r="C89" s="260">
        <v>7013343880249</v>
      </c>
      <c r="D89" s="261">
        <v>42878.690196759257</v>
      </c>
      <c r="E89" s="262" t="s">
        <v>803</v>
      </c>
      <c r="F89" s="263">
        <v>9333.33</v>
      </c>
      <c r="G89" s="260">
        <v>1</v>
      </c>
      <c r="H89" s="264" t="s">
        <v>3826</v>
      </c>
      <c r="I89" s="260" t="s">
        <v>3828</v>
      </c>
      <c r="J89" s="265"/>
      <c r="K89" s="212">
        <f>VLOOKUP(A89,'Captacao ANO A ANO'!A:A,1,FALSE)</f>
        <v>20170150</v>
      </c>
    </row>
    <row r="90" spans="1:11" ht="15.75" customHeight="1" x14ac:dyDescent="0.25">
      <c r="A90" s="284">
        <v>20170152</v>
      </c>
      <c r="B90" s="267" t="s">
        <v>905</v>
      </c>
      <c r="C90" s="267" t="s">
        <v>1752</v>
      </c>
      <c r="D90" s="268">
        <v>42881.479305555556</v>
      </c>
      <c r="E90" s="269" t="s">
        <v>297</v>
      </c>
      <c r="F90" s="270">
        <v>106026.53</v>
      </c>
      <c r="G90" s="267">
        <v>6</v>
      </c>
      <c r="H90" s="420" t="s">
        <v>3826</v>
      </c>
      <c r="I90" s="267" t="s">
        <v>3828</v>
      </c>
      <c r="J90" s="271"/>
      <c r="K90" s="212">
        <f>VLOOKUP(A90,'Captacao ANO A ANO'!A:A,1,FALSE)</f>
        <v>20170152</v>
      </c>
    </row>
    <row r="91" spans="1:11" ht="15.75" customHeight="1" x14ac:dyDescent="0.25">
      <c r="A91" s="284">
        <v>20170203</v>
      </c>
      <c r="B91" s="260" t="s">
        <v>1046</v>
      </c>
      <c r="C91" s="260">
        <v>620020221486</v>
      </c>
      <c r="D91" s="261">
        <v>42891.692488425928</v>
      </c>
      <c r="E91" s="262" t="s">
        <v>233</v>
      </c>
      <c r="F91" s="263">
        <v>100000</v>
      </c>
      <c r="G91" s="260">
        <v>6</v>
      </c>
      <c r="H91" s="264" t="s">
        <v>3826</v>
      </c>
      <c r="I91" s="260" t="s">
        <v>3828</v>
      </c>
      <c r="J91" s="265"/>
      <c r="K91" s="212" t="e">
        <f>VLOOKUP(A91,'Captacao ANO A ANO'!A:A,1,FALSE)</f>
        <v>#N/A</v>
      </c>
    </row>
    <row r="92" spans="1:11" ht="15.75" customHeight="1" x14ac:dyDescent="0.25">
      <c r="A92" s="284">
        <v>20170204</v>
      </c>
      <c r="B92" s="267" t="s">
        <v>924</v>
      </c>
      <c r="C92" s="267" t="s">
        <v>2069</v>
      </c>
      <c r="D92" s="268">
        <v>42892.353449074071</v>
      </c>
      <c r="E92" s="269" t="s">
        <v>922</v>
      </c>
      <c r="F92" s="270">
        <v>40000</v>
      </c>
      <c r="G92" s="267">
        <v>10</v>
      </c>
      <c r="H92" s="420" t="s">
        <v>3826</v>
      </c>
      <c r="I92" s="267" t="s">
        <v>3828</v>
      </c>
      <c r="J92" s="271"/>
      <c r="K92" s="212">
        <f>VLOOKUP(A92,'Captacao ANO A ANO'!A:A,1,FALSE)</f>
        <v>20170204</v>
      </c>
    </row>
    <row r="93" spans="1:11" ht="15.75" customHeight="1" x14ac:dyDescent="0.25">
      <c r="A93" s="284">
        <v>20170205</v>
      </c>
      <c r="B93" s="260" t="s">
        <v>924</v>
      </c>
      <c r="C93" s="260" t="s">
        <v>2366</v>
      </c>
      <c r="D93" s="261">
        <v>42892.363321759258</v>
      </c>
      <c r="E93" s="262" t="s">
        <v>927</v>
      </c>
      <c r="F93" s="263">
        <v>59698.42</v>
      </c>
      <c r="G93" s="260">
        <v>10</v>
      </c>
      <c r="H93" s="264" t="s">
        <v>3826</v>
      </c>
      <c r="I93" s="260" t="s">
        <v>3828</v>
      </c>
      <c r="J93" s="265"/>
      <c r="K93" s="212">
        <f>VLOOKUP(A93,'Captacao ANO A ANO'!A:A,1,FALSE)</f>
        <v>20170205</v>
      </c>
    </row>
    <row r="94" spans="1:11" ht="15.75" customHeight="1" x14ac:dyDescent="0.25">
      <c r="A94" s="284">
        <v>20170206</v>
      </c>
      <c r="B94" s="267" t="s">
        <v>924</v>
      </c>
      <c r="C94" s="267" t="s">
        <v>3829</v>
      </c>
      <c r="D94" s="268">
        <v>42892.655324074076</v>
      </c>
      <c r="E94" s="269" t="s">
        <v>1320</v>
      </c>
      <c r="F94" s="270">
        <v>6000</v>
      </c>
      <c r="G94" s="267">
        <v>6</v>
      </c>
      <c r="H94" s="420" t="s">
        <v>3826</v>
      </c>
      <c r="I94" s="267" t="s">
        <v>3828</v>
      </c>
      <c r="J94" s="271"/>
      <c r="K94" s="212">
        <f>VLOOKUP(A94,'Captacao ANO A ANO'!A:A,1,FALSE)</f>
        <v>20170206</v>
      </c>
    </row>
    <row r="95" spans="1:11" ht="15.75" customHeight="1" x14ac:dyDescent="0.25">
      <c r="A95" s="284">
        <v>20170207</v>
      </c>
      <c r="B95" s="260" t="s">
        <v>919</v>
      </c>
      <c r="C95" s="260" t="s">
        <v>2746</v>
      </c>
      <c r="D95" s="261">
        <v>42900.471458333333</v>
      </c>
      <c r="E95" s="262" t="s">
        <v>589</v>
      </c>
      <c r="F95" s="263">
        <v>181019.44</v>
      </c>
      <c r="G95" s="260">
        <v>1</v>
      </c>
      <c r="H95" s="264" t="s">
        <v>3826</v>
      </c>
      <c r="I95" s="260" t="s">
        <v>3828</v>
      </c>
      <c r="J95" s="265"/>
      <c r="K95" s="212">
        <f>VLOOKUP(A95,'Captacao ANO A ANO'!A:A,1,FALSE)</f>
        <v>20170207</v>
      </c>
    </row>
    <row r="96" spans="1:11" ht="15.75" customHeight="1" x14ac:dyDescent="0.25">
      <c r="A96" s="284">
        <v>20170210</v>
      </c>
      <c r="B96" s="267" t="s">
        <v>924</v>
      </c>
      <c r="C96" s="267">
        <v>7131402970012</v>
      </c>
      <c r="D96" s="268">
        <v>42908.786111111112</v>
      </c>
      <c r="E96" s="269" t="s">
        <v>929</v>
      </c>
      <c r="F96" s="270">
        <v>6118.76</v>
      </c>
      <c r="G96" s="267">
        <v>12</v>
      </c>
      <c r="H96" s="420" t="s">
        <v>3826</v>
      </c>
      <c r="I96" s="267" t="s">
        <v>3828</v>
      </c>
      <c r="J96" s="271"/>
      <c r="K96" s="212">
        <f>VLOOKUP(A96,'Captacao ANO A ANO'!A:A,1,FALSE)</f>
        <v>20170210</v>
      </c>
    </row>
    <row r="97" spans="1:11" ht="15.75" hidden="1" customHeight="1" x14ac:dyDescent="0.25">
      <c r="A97" s="278">
        <v>20170219</v>
      </c>
      <c r="B97" s="279" t="s">
        <v>733</v>
      </c>
      <c r="C97" s="279">
        <v>21963710720</v>
      </c>
      <c r="D97" s="280">
        <v>42915.659074074072</v>
      </c>
      <c r="E97" s="281" t="s">
        <v>860</v>
      </c>
      <c r="F97" s="282">
        <v>187219.1</v>
      </c>
      <c r="G97" s="279">
        <v>1</v>
      </c>
      <c r="H97" s="422" t="s">
        <v>3826</v>
      </c>
      <c r="I97" s="279" t="s">
        <v>3828</v>
      </c>
      <c r="J97" s="283"/>
      <c r="K97" s="212">
        <f>VLOOKUP(A97,'Captacao ANO A ANO'!A:A,1,FALSE)</f>
        <v>20170219</v>
      </c>
    </row>
  </sheetData>
  <autoFilter ref="A70:K97" xr:uid="{00000000-0009-0000-0000-000006000000}">
    <filterColumn colId="10">
      <filters>
        <filter val="#N/A"/>
        <filter val="20170152"/>
        <filter val="20170204"/>
        <filter val="20170205"/>
        <filter val="20170206"/>
        <filter val="20170207"/>
        <filter val="20170210"/>
      </filters>
    </filterColumn>
  </autoFilter>
  <hyperlinks>
    <hyperlink ref="H2" r:id="rId1" xr:uid="{00000000-0004-0000-0600-000000000000}"/>
    <hyperlink ref="H3" r:id="rId2" xr:uid="{00000000-0004-0000-0600-000001000000}"/>
    <hyperlink ref="H4" r:id="rId3" xr:uid="{00000000-0004-0000-0600-000002000000}"/>
    <hyperlink ref="H5" r:id="rId4" xr:uid="{00000000-0004-0000-0600-000003000000}"/>
    <hyperlink ref="H6" r:id="rId5" xr:uid="{00000000-0004-0000-0600-000004000000}"/>
    <hyperlink ref="H7" r:id="rId6" xr:uid="{00000000-0004-0000-0600-000005000000}"/>
    <hyperlink ref="H8" r:id="rId7" xr:uid="{00000000-0004-0000-0600-000006000000}"/>
    <hyperlink ref="H9" r:id="rId8" xr:uid="{00000000-0004-0000-0600-000007000000}"/>
    <hyperlink ref="H10" r:id="rId9" xr:uid="{00000000-0004-0000-0600-000008000000}"/>
    <hyperlink ref="H11" r:id="rId10" xr:uid="{00000000-0004-0000-0600-000009000000}"/>
    <hyperlink ref="H12" r:id="rId11" xr:uid="{00000000-0004-0000-0600-00000A000000}"/>
    <hyperlink ref="H13" r:id="rId12" xr:uid="{00000000-0004-0000-0600-00000B000000}"/>
    <hyperlink ref="H14" r:id="rId13" xr:uid="{00000000-0004-0000-0600-00000C000000}"/>
    <hyperlink ref="H15" r:id="rId14" xr:uid="{00000000-0004-0000-0600-00000D000000}"/>
    <hyperlink ref="H16" r:id="rId15" xr:uid="{00000000-0004-0000-0600-00000E000000}"/>
    <hyperlink ref="H17" r:id="rId16" xr:uid="{00000000-0004-0000-0600-00000F000000}"/>
    <hyperlink ref="H18" r:id="rId17" xr:uid="{00000000-0004-0000-0600-000010000000}"/>
    <hyperlink ref="H19" r:id="rId18" xr:uid="{00000000-0004-0000-0600-000011000000}"/>
    <hyperlink ref="H20" r:id="rId19" xr:uid="{00000000-0004-0000-0600-000012000000}"/>
    <hyperlink ref="H21" r:id="rId20" xr:uid="{00000000-0004-0000-0600-000013000000}"/>
    <hyperlink ref="H22" r:id="rId21" xr:uid="{00000000-0004-0000-0600-000014000000}"/>
    <hyperlink ref="H23" r:id="rId22" xr:uid="{00000000-0004-0000-0600-000015000000}"/>
    <hyperlink ref="H24" r:id="rId23" xr:uid="{00000000-0004-0000-0600-000016000000}"/>
    <hyperlink ref="H25" r:id="rId24" xr:uid="{00000000-0004-0000-0600-000017000000}"/>
    <hyperlink ref="H26" r:id="rId25" xr:uid="{00000000-0004-0000-0600-000018000000}"/>
    <hyperlink ref="H27" r:id="rId26" xr:uid="{00000000-0004-0000-0600-000019000000}"/>
    <hyperlink ref="H28" r:id="rId27" xr:uid="{00000000-0004-0000-0600-00001A000000}"/>
    <hyperlink ref="H29" r:id="rId28" xr:uid="{00000000-0004-0000-0600-00001B000000}"/>
    <hyperlink ref="H30" r:id="rId29" xr:uid="{00000000-0004-0000-0600-00001C000000}"/>
    <hyperlink ref="H31" r:id="rId30" xr:uid="{00000000-0004-0000-0600-00001D000000}"/>
    <hyperlink ref="H32" r:id="rId31" xr:uid="{00000000-0004-0000-0600-00001E000000}"/>
    <hyperlink ref="H33" r:id="rId32" xr:uid="{00000000-0004-0000-0600-00001F000000}"/>
    <hyperlink ref="H34" r:id="rId33" xr:uid="{00000000-0004-0000-0600-000020000000}"/>
    <hyperlink ref="H35" r:id="rId34" xr:uid="{00000000-0004-0000-0600-000021000000}"/>
    <hyperlink ref="H36" r:id="rId35" xr:uid="{00000000-0004-0000-0600-000022000000}"/>
    <hyperlink ref="H37" r:id="rId36" xr:uid="{00000000-0004-0000-0600-000023000000}"/>
    <hyperlink ref="H38" r:id="rId37" xr:uid="{00000000-0004-0000-0600-000024000000}"/>
    <hyperlink ref="H39" r:id="rId38" xr:uid="{00000000-0004-0000-0600-000025000000}"/>
    <hyperlink ref="H40" r:id="rId39" xr:uid="{00000000-0004-0000-0600-000026000000}"/>
    <hyperlink ref="H41" r:id="rId40" xr:uid="{00000000-0004-0000-0600-000027000000}"/>
    <hyperlink ref="H42" r:id="rId41" xr:uid="{00000000-0004-0000-0600-000028000000}"/>
    <hyperlink ref="H43" r:id="rId42" xr:uid="{00000000-0004-0000-0600-000029000000}"/>
    <hyperlink ref="H44" r:id="rId43" xr:uid="{00000000-0004-0000-0600-00002A000000}"/>
    <hyperlink ref="H45" r:id="rId44" xr:uid="{00000000-0004-0000-0600-00002B000000}"/>
    <hyperlink ref="H46" r:id="rId45" xr:uid="{00000000-0004-0000-0600-00002C000000}"/>
    <hyperlink ref="H47" r:id="rId46" xr:uid="{00000000-0004-0000-0600-00002D000000}"/>
    <hyperlink ref="H48" r:id="rId47" xr:uid="{00000000-0004-0000-0600-00002E000000}"/>
    <hyperlink ref="H49" r:id="rId48" xr:uid="{00000000-0004-0000-0600-00002F000000}"/>
    <hyperlink ref="H50" r:id="rId49" xr:uid="{00000000-0004-0000-0600-000030000000}"/>
    <hyperlink ref="H51" r:id="rId50" xr:uid="{00000000-0004-0000-0600-000031000000}"/>
    <hyperlink ref="H52" r:id="rId51" xr:uid="{00000000-0004-0000-0600-000032000000}"/>
    <hyperlink ref="H53" r:id="rId52" xr:uid="{00000000-0004-0000-0600-000033000000}"/>
    <hyperlink ref="H54" r:id="rId53" xr:uid="{00000000-0004-0000-0600-000034000000}"/>
    <hyperlink ref="H55" r:id="rId54" xr:uid="{00000000-0004-0000-0600-000035000000}"/>
    <hyperlink ref="H56" r:id="rId55" xr:uid="{00000000-0004-0000-0600-000036000000}"/>
    <hyperlink ref="H57" r:id="rId56" xr:uid="{00000000-0004-0000-0600-000037000000}"/>
    <hyperlink ref="H58" r:id="rId57" xr:uid="{00000000-0004-0000-0600-000038000000}"/>
    <hyperlink ref="H59" r:id="rId58" xr:uid="{00000000-0004-0000-0600-000039000000}"/>
    <hyperlink ref="H60" r:id="rId59" xr:uid="{00000000-0004-0000-0600-00003A000000}"/>
    <hyperlink ref="H61" r:id="rId60" xr:uid="{00000000-0004-0000-0600-00003B000000}"/>
    <hyperlink ref="H62" r:id="rId61" xr:uid="{00000000-0004-0000-0600-00003C000000}"/>
    <hyperlink ref="H63" r:id="rId62" xr:uid="{00000000-0004-0000-0600-00003D000000}"/>
    <hyperlink ref="H64" r:id="rId63" xr:uid="{00000000-0004-0000-0600-00003E000000}"/>
    <hyperlink ref="H65" r:id="rId64" xr:uid="{00000000-0004-0000-0600-00003F000000}"/>
    <hyperlink ref="H66" r:id="rId65" xr:uid="{00000000-0004-0000-0600-000040000000}"/>
    <hyperlink ref="H71" r:id="rId66" xr:uid="{00000000-0004-0000-0600-000041000000}"/>
    <hyperlink ref="H72" r:id="rId67" xr:uid="{00000000-0004-0000-0600-000042000000}"/>
    <hyperlink ref="H73" r:id="rId68" xr:uid="{00000000-0004-0000-0600-000043000000}"/>
    <hyperlink ref="H74" r:id="rId69" xr:uid="{00000000-0004-0000-0600-000044000000}"/>
    <hyperlink ref="H75" r:id="rId70" xr:uid="{00000000-0004-0000-0600-000045000000}"/>
    <hyperlink ref="H76" r:id="rId71" xr:uid="{00000000-0004-0000-0600-000046000000}"/>
    <hyperlink ref="H77" r:id="rId72" xr:uid="{00000000-0004-0000-0600-000047000000}"/>
    <hyperlink ref="H78" r:id="rId73" xr:uid="{00000000-0004-0000-0600-000048000000}"/>
    <hyperlink ref="H79" r:id="rId74" xr:uid="{00000000-0004-0000-0600-000049000000}"/>
    <hyperlink ref="H80" r:id="rId75" xr:uid="{00000000-0004-0000-0600-00004A000000}"/>
    <hyperlink ref="H81" r:id="rId76" xr:uid="{00000000-0004-0000-0600-00004B000000}"/>
    <hyperlink ref="H82" r:id="rId77" xr:uid="{00000000-0004-0000-0600-00004C000000}"/>
    <hyperlink ref="H83" r:id="rId78" xr:uid="{00000000-0004-0000-0600-00004D000000}"/>
    <hyperlink ref="H84" r:id="rId79" xr:uid="{00000000-0004-0000-0600-00004E000000}"/>
    <hyperlink ref="H85" r:id="rId80" xr:uid="{00000000-0004-0000-0600-00004F000000}"/>
    <hyperlink ref="H86" r:id="rId81" xr:uid="{00000000-0004-0000-0600-000050000000}"/>
    <hyperlink ref="H87" r:id="rId82" xr:uid="{00000000-0004-0000-0600-000051000000}"/>
    <hyperlink ref="H88" r:id="rId83" xr:uid="{00000000-0004-0000-0600-000052000000}"/>
    <hyperlink ref="H89" r:id="rId84" xr:uid="{00000000-0004-0000-0600-000053000000}"/>
    <hyperlink ref="H90" r:id="rId85" xr:uid="{00000000-0004-0000-0600-000054000000}"/>
    <hyperlink ref="H91" r:id="rId86" xr:uid="{00000000-0004-0000-0600-000055000000}"/>
    <hyperlink ref="H92" r:id="rId87" xr:uid="{00000000-0004-0000-0600-000056000000}"/>
    <hyperlink ref="H93" r:id="rId88" xr:uid="{00000000-0004-0000-0600-000057000000}"/>
    <hyperlink ref="H94" r:id="rId89" xr:uid="{00000000-0004-0000-0600-000058000000}"/>
    <hyperlink ref="H95" r:id="rId90" xr:uid="{00000000-0004-0000-0600-000059000000}"/>
    <hyperlink ref="H96" r:id="rId91" xr:uid="{00000000-0004-0000-0600-00005A000000}"/>
    <hyperlink ref="H97" r:id="rId92" xr:uid="{00000000-0004-0000-0600-00005B000000}"/>
  </hyperlinks>
  <pageMargins left="0.511811024" right="0.511811024" top="0.78740157499999996" bottom="0.78740157499999996" header="0" footer="0"/>
  <pageSetup paperSize="9" orientation="portrait" r:id="rId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B1:I722"/>
  <sheetViews>
    <sheetView workbookViewId="0"/>
  </sheetViews>
  <sheetFormatPr defaultColWidth="12.625" defaultRowHeight="15" customHeight="1" x14ac:dyDescent="0.2"/>
  <cols>
    <col min="1" max="2" width="7.625" customWidth="1"/>
    <col min="3" max="3" width="12.5" customWidth="1"/>
    <col min="4" max="4" width="10.875" customWidth="1"/>
    <col min="5" max="5" width="7.625" customWidth="1"/>
    <col min="6" max="6" width="10.125" customWidth="1"/>
    <col min="7" max="7" width="12.25" customWidth="1"/>
    <col min="8" max="8" width="10.125" customWidth="1"/>
    <col min="9" max="9" width="14.375" customWidth="1"/>
    <col min="10" max="26" width="7.625" customWidth="1"/>
  </cols>
  <sheetData>
    <row r="1" spans="2:8" x14ac:dyDescent="0.25">
      <c r="B1" s="212" t="s">
        <v>3830</v>
      </c>
      <c r="E1" s="212" t="s">
        <v>3831</v>
      </c>
      <c r="F1" s="212" t="s">
        <v>3832</v>
      </c>
      <c r="H1" s="212" t="s">
        <v>3833</v>
      </c>
    </row>
    <row r="2" spans="2:8" hidden="1" x14ac:dyDescent="0.25">
      <c r="B2" s="212">
        <v>20140001</v>
      </c>
      <c r="D2" s="212" t="b">
        <f t="shared" ref="D2:D256" si="0">B2=E2</f>
        <v>1</v>
      </c>
      <c r="E2" s="212">
        <v>20140001</v>
      </c>
      <c r="F2" s="215" t="e">
        <f t="shared" ref="F2:F256" si="1">VLOOKUP(B2,#REF!,6,FALSE)</f>
        <v>#REF!</v>
      </c>
      <c r="G2" s="215" t="e">
        <f t="shared" ref="G2:G256" si="2">F2=H2</f>
        <v>#REF!</v>
      </c>
      <c r="H2" s="215">
        <f>VLOOKUP(E2,'Captacao ANO A ANO'!$A$1:$E$703,5,FALSE)</f>
        <v>239821.32</v>
      </c>
    </row>
    <row r="3" spans="2:8" hidden="1" x14ac:dyDescent="0.25">
      <c r="B3" s="212">
        <v>20140002</v>
      </c>
      <c r="D3" s="212" t="b">
        <f t="shared" si="0"/>
        <v>1</v>
      </c>
      <c r="E3" s="212">
        <v>20140002</v>
      </c>
      <c r="F3" s="215" t="e">
        <f t="shared" si="1"/>
        <v>#REF!</v>
      </c>
      <c r="G3" s="215" t="e">
        <f t="shared" si="2"/>
        <v>#REF!</v>
      </c>
      <c r="H3" s="215">
        <f>VLOOKUP(E3,'Captacao ANO A ANO'!$A$1:$E$703,5,FALSE)</f>
        <v>159880.84</v>
      </c>
    </row>
    <row r="4" spans="2:8" hidden="1" x14ac:dyDescent="0.25">
      <c r="B4" s="212">
        <v>20140004</v>
      </c>
      <c r="D4" s="212" t="b">
        <f t="shared" si="0"/>
        <v>1</v>
      </c>
      <c r="E4" s="212">
        <v>20140004</v>
      </c>
      <c r="F4" s="215" t="e">
        <f t="shared" si="1"/>
        <v>#REF!</v>
      </c>
      <c r="G4" s="215" t="e">
        <f t="shared" si="2"/>
        <v>#REF!</v>
      </c>
      <c r="H4" s="215">
        <f>VLOOKUP(E4,'Captacao ANO A ANO'!$A$1:$E$703,5,FALSE)</f>
        <v>17144.72</v>
      </c>
    </row>
    <row r="5" spans="2:8" hidden="1" x14ac:dyDescent="0.25">
      <c r="B5" s="212">
        <v>20140006</v>
      </c>
      <c r="D5" s="212" t="b">
        <f t="shared" si="0"/>
        <v>1</v>
      </c>
      <c r="E5" s="212">
        <v>20140006</v>
      </c>
      <c r="F5" s="215" t="e">
        <f t="shared" si="1"/>
        <v>#REF!</v>
      </c>
      <c r="G5" s="215" t="e">
        <f t="shared" si="2"/>
        <v>#REF!</v>
      </c>
      <c r="H5" s="215">
        <f>VLOOKUP(E5,'Captacao ANO A ANO'!$A$1:$E$703,5,FALSE)</f>
        <v>39895.17</v>
      </c>
    </row>
    <row r="6" spans="2:8" hidden="1" x14ac:dyDescent="0.25">
      <c r="B6" s="212">
        <v>20140008</v>
      </c>
      <c r="D6" s="212" t="b">
        <f t="shared" si="0"/>
        <v>1</v>
      </c>
      <c r="E6" s="212">
        <v>20140008</v>
      </c>
      <c r="F6" s="215" t="e">
        <f t="shared" si="1"/>
        <v>#REF!</v>
      </c>
      <c r="G6" s="215" t="e">
        <f t="shared" si="2"/>
        <v>#REF!</v>
      </c>
      <c r="H6" s="215">
        <f>VLOOKUP(E6,'Captacao ANO A ANO'!$A$1:$E$703,5,FALSE)</f>
        <v>7618.83</v>
      </c>
    </row>
    <row r="7" spans="2:8" hidden="1" x14ac:dyDescent="0.25">
      <c r="B7" s="212">
        <v>20140009</v>
      </c>
      <c r="D7" s="212" t="b">
        <f t="shared" si="0"/>
        <v>1</v>
      </c>
      <c r="E7" s="212">
        <v>20140009</v>
      </c>
      <c r="F7" s="215" t="e">
        <f t="shared" si="1"/>
        <v>#REF!</v>
      </c>
      <c r="G7" s="215" t="e">
        <f t="shared" si="2"/>
        <v>#REF!</v>
      </c>
      <c r="H7" s="215">
        <f>VLOOKUP(E7,'Captacao ANO A ANO'!$A$1:$E$703,5,FALSE)</f>
        <v>55116.26</v>
      </c>
    </row>
    <row r="8" spans="2:8" hidden="1" x14ac:dyDescent="0.25">
      <c r="B8" s="212">
        <v>20140010</v>
      </c>
      <c r="D8" s="212" t="b">
        <f t="shared" si="0"/>
        <v>1</v>
      </c>
      <c r="E8" s="212">
        <v>20140010</v>
      </c>
      <c r="F8" s="215" t="e">
        <f t="shared" si="1"/>
        <v>#REF!</v>
      </c>
      <c r="G8" s="215" t="e">
        <f t="shared" si="2"/>
        <v>#REF!</v>
      </c>
      <c r="H8" s="215">
        <f>VLOOKUP(E8,'Captacao ANO A ANO'!$A$1:$E$703,5,FALSE)</f>
        <v>7054.6</v>
      </c>
    </row>
    <row r="9" spans="2:8" hidden="1" x14ac:dyDescent="0.25">
      <c r="B9" s="212">
        <v>20140012</v>
      </c>
      <c r="D9" s="212" t="b">
        <f t="shared" si="0"/>
        <v>1</v>
      </c>
      <c r="E9" s="212">
        <v>20140012</v>
      </c>
      <c r="F9" s="215" t="e">
        <f t="shared" si="1"/>
        <v>#REF!</v>
      </c>
      <c r="G9" s="215" t="e">
        <f t="shared" si="2"/>
        <v>#REF!</v>
      </c>
      <c r="H9" s="215">
        <f>VLOOKUP(E9,'Captacao ANO A ANO'!$A$1:$E$703,5,FALSE)</f>
        <v>8045.96</v>
      </c>
    </row>
    <row r="10" spans="2:8" hidden="1" x14ac:dyDescent="0.25">
      <c r="B10" s="212">
        <v>20140015</v>
      </c>
      <c r="D10" s="212" t="b">
        <f t="shared" si="0"/>
        <v>1</v>
      </c>
      <c r="E10" s="212">
        <v>20140015</v>
      </c>
      <c r="F10" s="215" t="e">
        <f t="shared" si="1"/>
        <v>#REF!</v>
      </c>
      <c r="G10" s="215" t="e">
        <f t="shared" si="2"/>
        <v>#REF!</v>
      </c>
      <c r="H10" s="215">
        <f>VLOOKUP(E10,'Captacao ANO A ANO'!$A$1:$E$703,5,FALSE)</f>
        <v>18100.09</v>
      </c>
    </row>
    <row r="11" spans="2:8" hidden="1" x14ac:dyDescent="0.25">
      <c r="B11" s="212">
        <v>20140016</v>
      </c>
      <c r="D11" s="212" t="b">
        <f t="shared" si="0"/>
        <v>1</v>
      </c>
      <c r="E11" s="212">
        <v>20140016</v>
      </c>
      <c r="F11" s="215" t="e">
        <f t="shared" si="1"/>
        <v>#REF!</v>
      </c>
      <c r="G11" s="215" t="e">
        <f t="shared" si="2"/>
        <v>#REF!</v>
      </c>
      <c r="H11" s="215">
        <f>VLOOKUP(E11,'Captacao ANO A ANO'!$A$1:$E$703,5,FALSE)</f>
        <v>126081.66</v>
      </c>
    </row>
    <row r="12" spans="2:8" hidden="1" x14ac:dyDescent="0.25">
      <c r="B12" s="212">
        <v>20140017</v>
      </c>
      <c r="D12" s="212" t="b">
        <f t="shared" si="0"/>
        <v>1</v>
      </c>
      <c r="E12" s="212">
        <v>20140017</v>
      </c>
      <c r="F12" s="215" t="e">
        <f t="shared" si="1"/>
        <v>#REF!</v>
      </c>
      <c r="G12" s="215" t="e">
        <f t="shared" si="2"/>
        <v>#REF!</v>
      </c>
      <c r="H12" s="215">
        <f>VLOOKUP(E12,'Captacao ANO A ANO'!$A$1:$E$703,5,FALSE)</f>
        <v>6950.8</v>
      </c>
    </row>
    <row r="13" spans="2:8" hidden="1" x14ac:dyDescent="0.25">
      <c r="B13" s="212">
        <v>20140018</v>
      </c>
      <c r="D13" s="212" t="b">
        <f t="shared" si="0"/>
        <v>1</v>
      </c>
      <c r="E13" s="212">
        <v>20140018</v>
      </c>
      <c r="F13" s="215" t="e">
        <f t="shared" si="1"/>
        <v>#REF!</v>
      </c>
      <c r="G13" s="215" t="e">
        <f t="shared" si="2"/>
        <v>#REF!</v>
      </c>
      <c r="H13" s="215">
        <f>VLOOKUP(E13,'Captacao ANO A ANO'!$A$1:$E$703,5,FALSE)</f>
        <v>9422.59</v>
      </c>
    </row>
    <row r="14" spans="2:8" hidden="1" x14ac:dyDescent="0.25">
      <c r="B14" s="212">
        <v>20140019</v>
      </c>
      <c r="D14" s="212" t="b">
        <f t="shared" si="0"/>
        <v>1</v>
      </c>
      <c r="E14" s="212">
        <v>20140019</v>
      </c>
      <c r="F14" s="215" t="e">
        <f t="shared" si="1"/>
        <v>#REF!</v>
      </c>
      <c r="G14" s="215" t="e">
        <f t="shared" si="2"/>
        <v>#REF!</v>
      </c>
      <c r="H14" s="215">
        <f>VLOOKUP(E14,'Captacao ANO A ANO'!$A$1:$E$703,5,FALSE)</f>
        <v>327778.89</v>
      </c>
    </row>
    <row r="15" spans="2:8" hidden="1" x14ac:dyDescent="0.25">
      <c r="B15" s="212">
        <v>20140020</v>
      </c>
      <c r="D15" s="212" t="b">
        <f t="shared" si="0"/>
        <v>1</v>
      </c>
      <c r="E15" s="212">
        <v>20140020</v>
      </c>
      <c r="F15" s="215" t="e">
        <f t="shared" si="1"/>
        <v>#REF!</v>
      </c>
      <c r="G15" s="215" t="e">
        <f t="shared" si="2"/>
        <v>#REF!</v>
      </c>
      <c r="H15" s="215">
        <f>VLOOKUP(E15,'Captacao ANO A ANO'!$A$1:$E$703,5,FALSE)</f>
        <v>12663.78</v>
      </c>
    </row>
    <row r="16" spans="2:8" hidden="1" x14ac:dyDescent="0.25">
      <c r="B16" s="212">
        <v>20140021</v>
      </c>
      <c r="D16" s="212" t="b">
        <f t="shared" si="0"/>
        <v>1</v>
      </c>
      <c r="E16" s="212">
        <v>20140021</v>
      </c>
      <c r="F16" s="215" t="e">
        <f t="shared" si="1"/>
        <v>#REF!</v>
      </c>
      <c r="G16" s="215" t="e">
        <f t="shared" si="2"/>
        <v>#REF!</v>
      </c>
      <c r="H16" s="215">
        <f>VLOOKUP(E16,'Captacao ANO A ANO'!$A$1:$E$703,5,FALSE)</f>
        <v>366132.04</v>
      </c>
    </row>
    <row r="17" spans="2:8" hidden="1" x14ac:dyDescent="0.25">
      <c r="B17" s="212">
        <v>20140023</v>
      </c>
      <c r="D17" s="212" t="b">
        <f t="shared" si="0"/>
        <v>1</v>
      </c>
      <c r="E17" s="212">
        <v>20140023</v>
      </c>
      <c r="F17" s="215" t="e">
        <f t="shared" si="1"/>
        <v>#REF!</v>
      </c>
      <c r="G17" s="215" t="e">
        <f t="shared" si="2"/>
        <v>#REF!</v>
      </c>
      <c r="H17" s="215">
        <f>VLOOKUP(E17,'Captacao ANO A ANO'!$A$1:$E$703,5,FALSE)</f>
        <v>98248.39</v>
      </c>
    </row>
    <row r="18" spans="2:8" hidden="1" x14ac:dyDescent="0.25">
      <c r="B18" s="212">
        <v>20140025</v>
      </c>
      <c r="D18" s="212" t="b">
        <f t="shared" si="0"/>
        <v>1</v>
      </c>
      <c r="E18" s="212">
        <v>20140025</v>
      </c>
      <c r="F18" s="215" t="e">
        <f t="shared" si="1"/>
        <v>#REF!</v>
      </c>
      <c r="G18" s="215" t="e">
        <f t="shared" si="2"/>
        <v>#REF!</v>
      </c>
      <c r="H18" s="215">
        <f>VLOOKUP(E18,'Captacao ANO A ANO'!$A$1:$E$703,5,FALSE)</f>
        <v>46167.6</v>
      </c>
    </row>
    <row r="19" spans="2:8" hidden="1" x14ac:dyDescent="0.25">
      <c r="B19" s="212">
        <v>20140027</v>
      </c>
      <c r="D19" s="212" t="b">
        <f t="shared" si="0"/>
        <v>1</v>
      </c>
      <c r="E19" s="212">
        <v>20140027</v>
      </c>
      <c r="F19" s="215" t="e">
        <f t="shared" si="1"/>
        <v>#REF!</v>
      </c>
      <c r="G19" s="215" t="e">
        <f t="shared" si="2"/>
        <v>#REF!</v>
      </c>
      <c r="H19" s="215">
        <f>VLOOKUP(E19,'Captacao ANO A ANO'!$A$1:$E$703,5,FALSE)</f>
        <v>33333.33</v>
      </c>
    </row>
    <row r="20" spans="2:8" hidden="1" x14ac:dyDescent="0.25">
      <c r="B20" s="212">
        <v>20140028</v>
      </c>
      <c r="D20" s="212" t="b">
        <f t="shared" si="0"/>
        <v>1</v>
      </c>
      <c r="E20" s="212">
        <v>20140028</v>
      </c>
      <c r="F20" s="215" t="e">
        <f t="shared" si="1"/>
        <v>#REF!</v>
      </c>
      <c r="G20" s="215" t="e">
        <f t="shared" si="2"/>
        <v>#REF!</v>
      </c>
      <c r="H20" s="215">
        <f>VLOOKUP(E20,'Captacao ANO A ANO'!$A$1:$E$703,5,FALSE)</f>
        <v>399041.69</v>
      </c>
    </row>
    <row r="21" spans="2:8" ht="15.75" hidden="1" customHeight="1" x14ac:dyDescent="0.25">
      <c r="B21" s="212">
        <v>20140033</v>
      </c>
      <c r="D21" s="212" t="b">
        <f t="shared" si="0"/>
        <v>1</v>
      </c>
      <c r="E21" s="212">
        <v>20140033</v>
      </c>
      <c r="F21" s="215" t="e">
        <f t="shared" si="1"/>
        <v>#REF!</v>
      </c>
      <c r="G21" s="215" t="e">
        <f t="shared" si="2"/>
        <v>#REF!</v>
      </c>
      <c r="H21" s="215">
        <f>VLOOKUP(E21,'Captacao ANO A ANO'!$A$1:$E$703,5,FALSE)</f>
        <v>8505.6200000000008</v>
      </c>
    </row>
    <row r="22" spans="2:8" ht="15.75" hidden="1" customHeight="1" x14ac:dyDescent="0.25">
      <c r="B22" s="212">
        <v>20140034</v>
      </c>
      <c r="D22" s="212" t="b">
        <f t="shared" si="0"/>
        <v>1</v>
      </c>
      <c r="E22" s="212">
        <v>20140034</v>
      </c>
      <c r="F22" s="215" t="e">
        <f t="shared" si="1"/>
        <v>#REF!</v>
      </c>
      <c r="G22" s="215" t="e">
        <f t="shared" si="2"/>
        <v>#REF!</v>
      </c>
      <c r="H22" s="215">
        <f>VLOOKUP(E22,'Captacao ANO A ANO'!$A$1:$E$703,5,FALSE)</f>
        <v>46735.53</v>
      </c>
    </row>
    <row r="23" spans="2:8" ht="15.75" hidden="1" customHeight="1" x14ac:dyDescent="0.25">
      <c r="B23" s="212">
        <v>20140035</v>
      </c>
      <c r="D23" s="212" t="b">
        <f t="shared" si="0"/>
        <v>1</v>
      </c>
      <c r="E23" s="212">
        <v>20140035</v>
      </c>
      <c r="F23" s="215" t="e">
        <f t="shared" si="1"/>
        <v>#REF!</v>
      </c>
      <c r="G23" s="215" t="e">
        <f t="shared" si="2"/>
        <v>#REF!</v>
      </c>
      <c r="H23" s="215">
        <f>VLOOKUP(E23,'Captacao ANO A ANO'!$A$1:$E$703,5,FALSE)</f>
        <v>19646.62</v>
      </c>
    </row>
    <row r="24" spans="2:8" ht="15.75" hidden="1" customHeight="1" x14ac:dyDescent="0.25">
      <c r="B24" s="212">
        <v>20140036</v>
      </c>
      <c r="D24" s="212" t="b">
        <f t="shared" si="0"/>
        <v>1</v>
      </c>
      <c r="E24" s="212">
        <v>20140036</v>
      </c>
      <c r="F24" s="215" t="e">
        <f t="shared" si="1"/>
        <v>#REF!</v>
      </c>
      <c r="G24" s="215" t="e">
        <f t="shared" si="2"/>
        <v>#REF!</v>
      </c>
      <c r="H24" s="215">
        <f>VLOOKUP(E24,'Captacao ANO A ANO'!$A$1:$E$703,5,FALSE)</f>
        <v>95165.49</v>
      </c>
    </row>
    <row r="25" spans="2:8" ht="15.75" hidden="1" customHeight="1" x14ac:dyDescent="0.25">
      <c r="B25" s="212">
        <v>20140037</v>
      </c>
      <c r="D25" s="212" t="b">
        <f t="shared" si="0"/>
        <v>1</v>
      </c>
      <c r="E25" s="212">
        <v>20140037</v>
      </c>
      <c r="F25" s="215" t="e">
        <f t="shared" si="1"/>
        <v>#REF!</v>
      </c>
      <c r="G25" s="215" t="e">
        <f t="shared" si="2"/>
        <v>#REF!</v>
      </c>
      <c r="H25" s="215">
        <f>VLOOKUP(E25,'Captacao ANO A ANO'!$A$1:$E$703,5,FALSE)</f>
        <v>10371.67</v>
      </c>
    </row>
    <row r="26" spans="2:8" ht="15.75" hidden="1" customHeight="1" x14ac:dyDescent="0.25">
      <c r="B26" s="212">
        <v>20140038</v>
      </c>
      <c r="D26" s="212" t="b">
        <f t="shared" si="0"/>
        <v>1</v>
      </c>
      <c r="E26" s="212">
        <v>20140038</v>
      </c>
      <c r="F26" s="215" t="e">
        <f t="shared" si="1"/>
        <v>#REF!</v>
      </c>
      <c r="G26" s="215" t="e">
        <f t="shared" si="2"/>
        <v>#REF!</v>
      </c>
      <c r="H26" s="215">
        <f>VLOOKUP(E26,'Captacao ANO A ANO'!$A$1:$E$703,5,FALSE)</f>
        <v>41087.730000000003</v>
      </c>
    </row>
    <row r="27" spans="2:8" ht="15.75" hidden="1" customHeight="1" x14ac:dyDescent="0.25">
      <c r="B27" s="212">
        <v>20140039</v>
      </c>
      <c r="D27" s="212" t="b">
        <f t="shared" si="0"/>
        <v>1</v>
      </c>
      <c r="E27" s="212">
        <v>20140039</v>
      </c>
      <c r="F27" s="215" t="e">
        <f t="shared" si="1"/>
        <v>#REF!</v>
      </c>
      <c r="G27" s="215" t="e">
        <f t="shared" si="2"/>
        <v>#REF!</v>
      </c>
      <c r="H27" s="215">
        <f>VLOOKUP(E27,'Captacao ANO A ANO'!$A$1:$E$703,5,FALSE)</f>
        <v>6646.87</v>
      </c>
    </row>
    <row r="28" spans="2:8" ht="15.75" hidden="1" customHeight="1" x14ac:dyDescent="0.25">
      <c r="B28" s="212">
        <v>20140040</v>
      </c>
      <c r="D28" s="212" t="b">
        <f t="shared" si="0"/>
        <v>1</v>
      </c>
      <c r="E28" s="212">
        <v>20140040</v>
      </c>
      <c r="F28" s="215" t="e">
        <f t="shared" si="1"/>
        <v>#REF!</v>
      </c>
      <c r="G28" s="215" t="e">
        <f t="shared" si="2"/>
        <v>#REF!</v>
      </c>
      <c r="H28" s="215">
        <f>VLOOKUP(E28,'Captacao ANO A ANO'!$A$1:$E$703,5,FALSE)</f>
        <v>102368.29</v>
      </c>
    </row>
    <row r="29" spans="2:8" ht="15.75" hidden="1" customHeight="1" x14ac:dyDescent="0.25">
      <c r="B29" s="212">
        <v>20140041</v>
      </c>
      <c r="D29" s="212" t="b">
        <f t="shared" si="0"/>
        <v>1</v>
      </c>
      <c r="E29" s="212">
        <v>20140041</v>
      </c>
      <c r="F29" s="215" t="e">
        <f t="shared" si="1"/>
        <v>#REF!</v>
      </c>
      <c r="G29" s="215" t="e">
        <f t="shared" si="2"/>
        <v>#REF!</v>
      </c>
      <c r="H29" s="215">
        <f>VLOOKUP(E29,'Captacao ANO A ANO'!$A$1:$E$703,5,FALSE)</f>
        <v>8610.2900000000009</v>
      </c>
    </row>
    <row r="30" spans="2:8" ht="15.75" hidden="1" customHeight="1" x14ac:dyDescent="0.25">
      <c r="B30" s="212">
        <v>20140042</v>
      </c>
      <c r="D30" s="212" t="b">
        <f t="shared" si="0"/>
        <v>1</v>
      </c>
      <c r="E30" s="212">
        <v>20140042</v>
      </c>
      <c r="F30" s="215" t="e">
        <f t="shared" si="1"/>
        <v>#REF!</v>
      </c>
      <c r="G30" s="215" t="e">
        <f t="shared" si="2"/>
        <v>#REF!</v>
      </c>
      <c r="H30" s="215">
        <f>VLOOKUP(E30,'Captacao ANO A ANO'!$A$1:$E$703,5,FALSE)</f>
        <v>19622.509999999998</v>
      </c>
    </row>
    <row r="31" spans="2:8" ht="15.75" hidden="1" customHeight="1" x14ac:dyDescent="0.25">
      <c r="B31" s="212">
        <v>20140043</v>
      </c>
      <c r="D31" s="212" t="b">
        <f t="shared" si="0"/>
        <v>1</v>
      </c>
      <c r="E31" s="212">
        <v>20140043</v>
      </c>
      <c r="F31" s="215" t="e">
        <f t="shared" si="1"/>
        <v>#REF!</v>
      </c>
      <c r="G31" s="215" t="e">
        <f t="shared" si="2"/>
        <v>#REF!</v>
      </c>
      <c r="H31" s="215">
        <f>VLOOKUP(E31,'Captacao ANO A ANO'!$A$1:$E$703,5,FALSE)</f>
        <v>10131.219999999999</v>
      </c>
    </row>
    <row r="32" spans="2:8" ht="15.75" hidden="1" customHeight="1" x14ac:dyDescent="0.25">
      <c r="B32" s="212">
        <v>20140044</v>
      </c>
      <c r="D32" s="212" t="b">
        <f t="shared" si="0"/>
        <v>1</v>
      </c>
      <c r="E32" s="212">
        <v>20140044</v>
      </c>
      <c r="F32" s="215" t="e">
        <f t="shared" si="1"/>
        <v>#REF!</v>
      </c>
      <c r="G32" s="215" t="e">
        <f t="shared" si="2"/>
        <v>#REF!</v>
      </c>
      <c r="H32" s="215">
        <f>VLOOKUP(E32,'Captacao ANO A ANO'!$A$1:$E$703,5,FALSE)</f>
        <v>7706.18</v>
      </c>
    </row>
    <row r="33" spans="2:9" ht="15.75" hidden="1" customHeight="1" x14ac:dyDescent="0.25">
      <c r="B33" s="212">
        <v>20140047</v>
      </c>
      <c r="D33" s="212" t="b">
        <f t="shared" si="0"/>
        <v>1</v>
      </c>
      <c r="E33" s="212">
        <v>20140047</v>
      </c>
      <c r="F33" s="215" t="e">
        <f t="shared" si="1"/>
        <v>#REF!</v>
      </c>
      <c r="G33" s="215" t="e">
        <f t="shared" si="2"/>
        <v>#REF!</v>
      </c>
      <c r="H33" s="215">
        <f>VLOOKUP(E33,'Captacao ANO A ANO'!$A$1:$E$703,5,FALSE)</f>
        <v>6666.67</v>
      </c>
    </row>
    <row r="34" spans="2:9" ht="15.75" hidden="1" customHeight="1" x14ac:dyDescent="0.25">
      <c r="B34" s="212">
        <v>20140048</v>
      </c>
      <c r="D34" s="212" t="b">
        <f t="shared" si="0"/>
        <v>1</v>
      </c>
      <c r="E34" s="212">
        <v>20140048</v>
      </c>
      <c r="F34" s="215" t="e">
        <f t="shared" si="1"/>
        <v>#REF!</v>
      </c>
      <c r="G34" s="215" t="e">
        <f t="shared" si="2"/>
        <v>#REF!</v>
      </c>
      <c r="H34" s="215">
        <f>VLOOKUP(E34,'Captacao ANO A ANO'!$A$1:$E$703,5,FALSE)</f>
        <v>6666.67</v>
      </c>
    </row>
    <row r="35" spans="2:9" ht="15.75" hidden="1" customHeight="1" x14ac:dyDescent="0.25">
      <c r="B35" s="212">
        <v>20140049</v>
      </c>
      <c r="D35" s="212" t="b">
        <f t="shared" si="0"/>
        <v>1</v>
      </c>
      <c r="E35" s="212">
        <v>20140049</v>
      </c>
      <c r="F35" s="215" t="e">
        <f t="shared" si="1"/>
        <v>#REF!</v>
      </c>
      <c r="G35" s="215" t="e">
        <f t="shared" si="2"/>
        <v>#REF!</v>
      </c>
      <c r="H35" s="215">
        <f>VLOOKUP(E35,'Captacao ANO A ANO'!$A$1:$E$703,5,FALSE)</f>
        <v>53333.33</v>
      </c>
    </row>
    <row r="36" spans="2:9" ht="15.75" hidden="1" customHeight="1" x14ac:dyDescent="0.25">
      <c r="B36" s="212">
        <v>20140050</v>
      </c>
      <c r="D36" s="212" t="b">
        <f t="shared" si="0"/>
        <v>1</v>
      </c>
      <c r="E36" s="212">
        <v>20140050</v>
      </c>
      <c r="F36" s="215" t="e">
        <f t="shared" si="1"/>
        <v>#REF!</v>
      </c>
      <c r="G36" s="215" t="e">
        <f t="shared" si="2"/>
        <v>#REF!</v>
      </c>
      <c r="H36" s="215">
        <f>VLOOKUP(E36,'Captacao ANO A ANO'!$A$1:$E$703,5,FALSE)</f>
        <v>49422.06</v>
      </c>
    </row>
    <row r="37" spans="2:9" ht="15.75" customHeight="1" x14ac:dyDescent="0.25">
      <c r="D37" s="212" t="b">
        <f t="shared" si="0"/>
        <v>0</v>
      </c>
      <c r="E37" s="212">
        <v>20140051</v>
      </c>
      <c r="F37" s="215" t="e">
        <f t="shared" si="1"/>
        <v>#REF!</v>
      </c>
      <c r="G37" s="215" t="e">
        <f t="shared" si="2"/>
        <v>#REF!</v>
      </c>
      <c r="H37" s="215">
        <f>VLOOKUP(E37,'Captacao ANO A ANO'!$A$1:$E$703,5,FALSE)</f>
        <v>181137.96</v>
      </c>
      <c r="I37" s="285" t="s">
        <v>3834</v>
      </c>
    </row>
    <row r="38" spans="2:9" ht="15.75" hidden="1" customHeight="1" x14ac:dyDescent="0.25">
      <c r="B38" s="212">
        <v>20140054</v>
      </c>
      <c r="D38" s="212" t="b">
        <f t="shared" si="0"/>
        <v>1</v>
      </c>
      <c r="E38" s="212">
        <v>20140054</v>
      </c>
      <c r="F38" s="215" t="e">
        <f t="shared" si="1"/>
        <v>#REF!</v>
      </c>
      <c r="G38" s="215" t="e">
        <f t="shared" si="2"/>
        <v>#REF!</v>
      </c>
      <c r="H38" s="215">
        <f>VLOOKUP(E38,'Captacao ANO A ANO'!$A$1:$E$703,5,FALSE)</f>
        <v>22222.22</v>
      </c>
    </row>
    <row r="39" spans="2:9" ht="15.75" hidden="1" customHeight="1" x14ac:dyDescent="0.25">
      <c r="B39" s="212">
        <v>20140059</v>
      </c>
      <c r="D39" s="212" t="b">
        <f t="shared" si="0"/>
        <v>1</v>
      </c>
      <c r="E39" s="212">
        <v>20140059</v>
      </c>
      <c r="F39" s="215" t="e">
        <f t="shared" si="1"/>
        <v>#REF!</v>
      </c>
      <c r="G39" s="215" t="e">
        <f t="shared" si="2"/>
        <v>#REF!</v>
      </c>
      <c r="H39" s="215">
        <f>VLOOKUP(E39,'Captacao ANO A ANO'!$A$1:$E$703,5,FALSE)</f>
        <v>177777.78</v>
      </c>
    </row>
    <row r="40" spans="2:9" ht="15.75" hidden="1" customHeight="1" x14ac:dyDescent="0.25">
      <c r="B40" s="212">
        <v>20140060</v>
      </c>
      <c r="D40" s="212" t="b">
        <f t="shared" si="0"/>
        <v>1</v>
      </c>
      <c r="E40" s="212">
        <v>20140060</v>
      </c>
      <c r="F40" s="215" t="e">
        <f t="shared" si="1"/>
        <v>#REF!</v>
      </c>
      <c r="G40" s="215" t="e">
        <f t="shared" si="2"/>
        <v>#REF!</v>
      </c>
      <c r="H40" s="215">
        <f>VLOOKUP(E40,'Captacao ANO A ANO'!$A$1:$E$703,5,FALSE)</f>
        <v>60000</v>
      </c>
    </row>
    <row r="41" spans="2:9" ht="15.75" hidden="1" customHeight="1" x14ac:dyDescent="0.25">
      <c r="B41" s="212">
        <v>20140061</v>
      </c>
      <c r="D41" s="212" t="b">
        <f t="shared" si="0"/>
        <v>1</v>
      </c>
      <c r="E41" s="212">
        <v>20140061</v>
      </c>
      <c r="F41" s="215" t="e">
        <f t="shared" si="1"/>
        <v>#REF!</v>
      </c>
      <c r="G41" s="215" t="e">
        <f t="shared" si="2"/>
        <v>#REF!</v>
      </c>
      <c r="H41" s="215">
        <f>VLOOKUP(E41,'Captacao ANO A ANO'!$A$1:$E$703,5,FALSE)</f>
        <v>192000</v>
      </c>
    </row>
    <row r="42" spans="2:9" ht="15.75" hidden="1" customHeight="1" x14ac:dyDescent="0.25">
      <c r="B42" s="212">
        <v>20140062</v>
      </c>
      <c r="D42" s="212" t="b">
        <f t="shared" si="0"/>
        <v>1</v>
      </c>
      <c r="E42" s="212">
        <v>20140062</v>
      </c>
      <c r="F42" s="215" t="e">
        <f t="shared" si="1"/>
        <v>#REF!</v>
      </c>
      <c r="G42" s="215" t="e">
        <f t="shared" si="2"/>
        <v>#REF!</v>
      </c>
      <c r="H42" s="215">
        <f>VLOOKUP(E42,'Captacao ANO A ANO'!$A$1:$E$703,5,FALSE)</f>
        <v>80000</v>
      </c>
    </row>
    <row r="43" spans="2:9" ht="15.75" hidden="1" customHeight="1" x14ac:dyDescent="0.25">
      <c r="B43" s="212">
        <v>20140069</v>
      </c>
      <c r="D43" s="212" t="b">
        <f t="shared" si="0"/>
        <v>1</v>
      </c>
      <c r="E43" s="212">
        <v>20140069</v>
      </c>
      <c r="F43" s="215" t="e">
        <f t="shared" si="1"/>
        <v>#REF!</v>
      </c>
      <c r="G43" s="215" t="e">
        <f t="shared" si="2"/>
        <v>#REF!</v>
      </c>
      <c r="H43" s="215">
        <f>VLOOKUP(E43,'Captacao ANO A ANO'!$A$1:$E$703,5,FALSE)</f>
        <v>382560.67</v>
      </c>
    </row>
    <row r="44" spans="2:9" ht="15.75" hidden="1" customHeight="1" x14ac:dyDescent="0.25">
      <c r="B44" s="212">
        <v>20140072</v>
      </c>
      <c r="D44" s="212" t="b">
        <f t="shared" si="0"/>
        <v>1</v>
      </c>
      <c r="E44" s="212">
        <v>20140072</v>
      </c>
      <c r="F44" s="215" t="e">
        <f t="shared" si="1"/>
        <v>#REF!</v>
      </c>
      <c r="G44" s="215" t="e">
        <f t="shared" si="2"/>
        <v>#REF!</v>
      </c>
      <c r="H44" s="215">
        <f>VLOOKUP(E44,'Captacao ANO A ANO'!$A$1:$E$703,5,FALSE)</f>
        <v>399639.14</v>
      </c>
    </row>
    <row r="45" spans="2:9" ht="15.75" hidden="1" customHeight="1" x14ac:dyDescent="0.25">
      <c r="B45" s="212">
        <v>20140073</v>
      </c>
      <c r="D45" s="212" t="b">
        <f t="shared" si="0"/>
        <v>1</v>
      </c>
      <c r="E45" s="212">
        <v>20140073</v>
      </c>
      <c r="F45" s="215" t="e">
        <f t="shared" si="1"/>
        <v>#REF!</v>
      </c>
      <c r="G45" s="215" t="e">
        <f t="shared" si="2"/>
        <v>#REF!</v>
      </c>
      <c r="H45" s="215">
        <f>VLOOKUP(E45,'Captacao ANO A ANO'!$A$1:$E$703,5,FALSE)</f>
        <v>33333.33</v>
      </c>
    </row>
    <row r="46" spans="2:9" ht="15.75" hidden="1" customHeight="1" x14ac:dyDescent="0.25">
      <c r="B46" s="212">
        <v>20140075</v>
      </c>
      <c r="D46" s="212" t="b">
        <f t="shared" si="0"/>
        <v>1</v>
      </c>
      <c r="E46" s="212">
        <v>20140075</v>
      </c>
      <c r="F46" s="215" t="e">
        <f t="shared" si="1"/>
        <v>#REF!</v>
      </c>
      <c r="G46" s="215" t="e">
        <f t="shared" si="2"/>
        <v>#REF!</v>
      </c>
      <c r="H46" s="215">
        <f>VLOOKUP(E46,'Captacao ANO A ANO'!$A$1:$E$703,5,FALSE)</f>
        <v>370257.77</v>
      </c>
    </row>
    <row r="47" spans="2:9" ht="15.75" hidden="1" customHeight="1" x14ac:dyDescent="0.25">
      <c r="B47" s="212">
        <v>20140076</v>
      </c>
      <c r="D47" s="212" t="b">
        <f t="shared" si="0"/>
        <v>1</v>
      </c>
      <c r="E47" s="212">
        <v>20140076</v>
      </c>
      <c r="F47" s="215" t="e">
        <f t="shared" si="1"/>
        <v>#REF!</v>
      </c>
      <c r="G47" s="215" t="e">
        <f t="shared" si="2"/>
        <v>#REF!</v>
      </c>
      <c r="H47" s="215">
        <f>VLOOKUP(E47,'Captacao ANO A ANO'!$A$1:$E$703,5,FALSE)</f>
        <v>4544.4399999999996</v>
      </c>
    </row>
    <row r="48" spans="2:9" ht="15.75" hidden="1" customHeight="1" x14ac:dyDescent="0.25">
      <c r="B48" s="212">
        <v>20140077</v>
      </c>
      <c r="D48" s="212" t="b">
        <f t="shared" si="0"/>
        <v>1</v>
      </c>
      <c r="E48" s="212">
        <v>20140077</v>
      </c>
      <c r="F48" s="215" t="e">
        <f t="shared" si="1"/>
        <v>#REF!</v>
      </c>
      <c r="G48" s="215" t="e">
        <f t="shared" si="2"/>
        <v>#REF!</v>
      </c>
      <c r="H48" s="215">
        <f>VLOOKUP(E48,'Captacao ANO A ANO'!$A$1:$E$703,5,FALSE)</f>
        <v>2977.78</v>
      </c>
    </row>
    <row r="49" spans="2:8" ht="15.75" hidden="1" customHeight="1" x14ac:dyDescent="0.25">
      <c r="B49" s="212">
        <v>20140084</v>
      </c>
      <c r="D49" s="212" t="b">
        <f t="shared" si="0"/>
        <v>1</v>
      </c>
      <c r="E49" s="212">
        <v>20140084</v>
      </c>
      <c r="F49" s="215" t="e">
        <f t="shared" si="1"/>
        <v>#REF!</v>
      </c>
      <c r="G49" s="215" t="e">
        <f t="shared" si="2"/>
        <v>#REF!</v>
      </c>
      <c r="H49" s="215">
        <f>VLOOKUP(E49,'Captacao ANO A ANO'!$A$1:$E$703,5,FALSE)</f>
        <v>306523.78000000003</v>
      </c>
    </row>
    <row r="50" spans="2:8" ht="15.75" hidden="1" customHeight="1" x14ac:dyDescent="0.25">
      <c r="B50" s="212">
        <v>20140085</v>
      </c>
      <c r="D50" s="212" t="b">
        <f t="shared" si="0"/>
        <v>1</v>
      </c>
      <c r="E50" s="212">
        <v>20140085</v>
      </c>
      <c r="F50" s="215" t="e">
        <f t="shared" si="1"/>
        <v>#REF!</v>
      </c>
      <c r="G50" s="215" t="e">
        <f t="shared" si="2"/>
        <v>#REF!</v>
      </c>
      <c r="H50" s="215">
        <f>VLOOKUP(E50,'Captacao ANO A ANO'!$A$1:$E$703,5,FALSE)</f>
        <v>2718.82</v>
      </c>
    </row>
    <row r="51" spans="2:8" ht="15.75" hidden="1" customHeight="1" x14ac:dyDescent="0.25">
      <c r="B51" s="212">
        <v>20140086</v>
      </c>
      <c r="D51" s="212" t="b">
        <f t="shared" si="0"/>
        <v>1</v>
      </c>
      <c r="E51" s="212">
        <v>20140086</v>
      </c>
      <c r="F51" s="215" t="e">
        <f t="shared" si="1"/>
        <v>#REF!</v>
      </c>
      <c r="G51" s="215" t="e">
        <f t="shared" si="2"/>
        <v>#REF!</v>
      </c>
      <c r="H51" s="215">
        <f>VLOOKUP(E51,'Captacao ANO A ANO'!$A$1:$E$703,5,FALSE)</f>
        <v>43227.56</v>
      </c>
    </row>
    <row r="52" spans="2:8" ht="15.75" hidden="1" customHeight="1" x14ac:dyDescent="0.25">
      <c r="B52" s="212">
        <v>20140087</v>
      </c>
      <c r="D52" s="212" t="b">
        <f t="shared" si="0"/>
        <v>1</v>
      </c>
      <c r="E52" s="212">
        <v>20140087</v>
      </c>
      <c r="F52" s="215" t="e">
        <f t="shared" si="1"/>
        <v>#REF!</v>
      </c>
      <c r="G52" s="215" t="e">
        <f t="shared" si="2"/>
        <v>#REF!</v>
      </c>
      <c r="H52" s="215">
        <f>VLOOKUP(E52,'Captacao ANO A ANO'!$A$1:$E$703,5,FALSE)</f>
        <v>17547.12</v>
      </c>
    </row>
    <row r="53" spans="2:8" ht="15.75" hidden="1" customHeight="1" x14ac:dyDescent="0.25">
      <c r="B53" s="212">
        <v>20140088</v>
      </c>
      <c r="D53" s="212" t="b">
        <f t="shared" si="0"/>
        <v>1</v>
      </c>
      <c r="E53" s="212">
        <v>20140088</v>
      </c>
      <c r="F53" s="215" t="e">
        <f t="shared" si="1"/>
        <v>#REF!</v>
      </c>
      <c r="G53" s="215" t="e">
        <f t="shared" si="2"/>
        <v>#REF!</v>
      </c>
      <c r="H53" s="215">
        <f>VLOOKUP(E53,'Captacao ANO A ANO'!$A$1:$E$703,5,FALSE)</f>
        <v>93302.41</v>
      </c>
    </row>
    <row r="54" spans="2:8" ht="15.75" hidden="1" customHeight="1" x14ac:dyDescent="0.25">
      <c r="B54" s="212">
        <v>20140089</v>
      </c>
      <c r="D54" s="212" t="b">
        <f t="shared" si="0"/>
        <v>1</v>
      </c>
      <c r="E54" s="212">
        <v>20140089</v>
      </c>
      <c r="F54" s="215" t="e">
        <f t="shared" si="1"/>
        <v>#REF!</v>
      </c>
      <c r="G54" s="215" t="e">
        <f t="shared" si="2"/>
        <v>#REF!</v>
      </c>
      <c r="H54" s="215">
        <f>VLOOKUP(E54,'Captacao ANO A ANO'!$A$1:$E$703,5,FALSE)</f>
        <v>9634.2099999999991</v>
      </c>
    </row>
    <row r="55" spans="2:8" ht="15.75" hidden="1" customHeight="1" x14ac:dyDescent="0.25">
      <c r="B55" s="212">
        <v>20140090</v>
      </c>
      <c r="D55" s="212" t="b">
        <f t="shared" si="0"/>
        <v>1</v>
      </c>
      <c r="E55" s="212">
        <v>20140090</v>
      </c>
      <c r="F55" s="215" t="e">
        <f t="shared" si="1"/>
        <v>#REF!</v>
      </c>
      <c r="G55" s="215" t="e">
        <f t="shared" si="2"/>
        <v>#REF!</v>
      </c>
      <c r="H55" s="215">
        <f>VLOOKUP(E55,'Captacao ANO A ANO'!$A$1:$E$703,5,FALSE)</f>
        <v>11539.89</v>
      </c>
    </row>
    <row r="56" spans="2:8" ht="15.75" hidden="1" customHeight="1" x14ac:dyDescent="0.25">
      <c r="B56" s="212">
        <v>20140091</v>
      </c>
      <c r="D56" s="212" t="b">
        <f t="shared" si="0"/>
        <v>1</v>
      </c>
      <c r="E56" s="212">
        <v>20140091</v>
      </c>
      <c r="F56" s="215" t="e">
        <f t="shared" si="1"/>
        <v>#REF!</v>
      </c>
      <c r="G56" s="215" t="e">
        <f t="shared" si="2"/>
        <v>#REF!</v>
      </c>
      <c r="H56" s="215">
        <f>VLOOKUP(E56,'Captacao ANO A ANO'!$A$1:$E$703,5,FALSE)</f>
        <v>8229.2999999999993</v>
      </c>
    </row>
    <row r="57" spans="2:8" ht="15.75" hidden="1" customHeight="1" x14ac:dyDescent="0.25">
      <c r="B57" s="212">
        <v>20140092</v>
      </c>
      <c r="D57" s="212" t="b">
        <f t="shared" si="0"/>
        <v>1</v>
      </c>
      <c r="E57" s="212">
        <v>20140092</v>
      </c>
      <c r="F57" s="215" t="e">
        <f t="shared" si="1"/>
        <v>#REF!</v>
      </c>
      <c r="G57" s="215" t="e">
        <f t="shared" si="2"/>
        <v>#REF!</v>
      </c>
      <c r="H57" s="215">
        <f>VLOOKUP(E57,'Captacao ANO A ANO'!$A$1:$E$703,5,FALSE)</f>
        <v>17176.990000000002</v>
      </c>
    </row>
    <row r="58" spans="2:8" ht="15.75" hidden="1" customHeight="1" x14ac:dyDescent="0.25">
      <c r="B58" s="212">
        <v>20140093</v>
      </c>
      <c r="D58" s="212" t="b">
        <f t="shared" si="0"/>
        <v>1</v>
      </c>
      <c r="E58" s="212">
        <v>20140093</v>
      </c>
      <c r="F58" s="215" t="e">
        <f t="shared" si="1"/>
        <v>#REF!</v>
      </c>
      <c r="G58" s="215" t="e">
        <f t="shared" si="2"/>
        <v>#REF!</v>
      </c>
      <c r="H58" s="215">
        <f>VLOOKUP(E58,'Captacao ANO A ANO'!$A$1:$E$703,5,FALSE)</f>
        <v>8778.5</v>
      </c>
    </row>
    <row r="59" spans="2:8" ht="15.75" hidden="1" customHeight="1" x14ac:dyDescent="0.25">
      <c r="B59" s="212">
        <v>20140094</v>
      </c>
      <c r="D59" s="212" t="b">
        <f t="shared" si="0"/>
        <v>1</v>
      </c>
      <c r="E59" s="212">
        <v>20140094</v>
      </c>
      <c r="F59" s="215" t="e">
        <f t="shared" si="1"/>
        <v>#REF!</v>
      </c>
      <c r="G59" s="215" t="e">
        <f t="shared" si="2"/>
        <v>#REF!</v>
      </c>
      <c r="H59" s="215">
        <f>VLOOKUP(E59,'Captacao ANO A ANO'!$A$1:$E$703,5,FALSE)</f>
        <v>7011.46</v>
      </c>
    </row>
    <row r="60" spans="2:8" ht="15.75" hidden="1" customHeight="1" x14ac:dyDescent="0.25">
      <c r="B60" s="212">
        <v>20140095</v>
      </c>
      <c r="D60" s="212" t="b">
        <f t="shared" si="0"/>
        <v>1</v>
      </c>
      <c r="E60" s="212">
        <v>20140095</v>
      </c>
      <c r="F60" s="215" t="e">
        <f t="shared" si="1"/>
        <v>#REF!</v>
      </c>
      <c r="G60" s="215" t="e">
        <f t="shared" si="2"/>
        <v>#REF!</v>
      </c>
      <c r="H60" s="215">
        <f>VLOOKUP(E60,'Captacao ANO A ANO'!$A$1:$E$703,5,FALSE)</f>
        <v>28896.67</v>
      </c>
    </row>
    <row r="61" spans="2:8" ht="15.75" hidden="1" customHeight="1" x14ac:dyDescent="0.25">
      <c r="B61" s="212">
        <v>20140097</v>
      </c>
      <c r="D61" s="212" t="b">
        <f t="shared" si="0"/>
        <v>1</v>
      </c>
      <c r="E61" s="212">
        <v>20140097</v>
      </c>
      <c r="F61" s="215" t="e">
        <f t="shared" si="1"/>
        <v>#REF!</v>
      </c>
      <c r="G61" s="215" t="e">
        <f t="shared" si="2"/>
        <v>#REF!</v>
      </c>
      <c r="H61" s="215">
        <f>VLOOKUP(E61,'Captacao ANO A ANO'!$A$1:$E$703,5,FALSE)</f>
        <v>15526.67</v>
      </c>
    </row>
    <row r="62" spans="2:8" ht="15.75" hidden="1" customHeight="1" x14ac:dyDescent="0.25">
      <c r="B62" s="212">
        <v>20140098</v>
      </c>
      <c r="D62" s="212" t="b">
        <f t="shared" si="0"/>
        <v>1</v>
      </c>
      <c r="E62" s="212">
        <v>20140098</v>
      </c>
      <c r="F62" s="215" t="e">
        <f t="shared" si="1"/>
        <v>#REF!</v>
      </c>
      <c r="G62" s="215" t="e">
        <f t="shared" si="2"/>
        <v>#REF!</v>
      </c>
      <c r="H62" s="215">
        <f>VLOOKUP(E62,'Captacao ANO A ANO'!$A$1:$E$703,5,FALSE)</f>
        <v>129988.42</v>
      </c>
    </row>
    <row r="63" spans="2:8" ht="15.75" hidden="1" customHeight="1" x14ac:dyDescent="0.25">
      <c r="B63" s="212">
        <v>20140102</v>
      </c>
      <c r="D63" s="212" t="b">
        <f t="shared" si="0"/>
        <v>1</v>
      </c>
      <c r="E63" s="212">
        <v>20140102</v>
      </c>
      <c r="F63" s="215" t="e">
        <f t="shared" si="1"/>
        <v>#REF!</v>
      </c>
      <c r="G63" s="215" t="e">
        <f t="shared" si="2"/>
        <v>#REF!</v>
      </c>
      <c r="H63" s="215">
        <f>VLOOKUP(E63,'Captacao ANO A ANO'!$A$1:$E$703,5,FALSE)</f>
        <v>132899.69</v>
      </c>
    </row>
    <row r="64" spans="2:8" ht="15.75" hidden="1" customHeight="1" x14ac:dyDescent="0.25">
      <c r="B64" s="212">
        <v>20140103</v>
      </c>
      <c r="D64" s="212" t="b">
        <f t="shared" si="0"/>
        <v>1</v>
      </c>
      <c r="E64" s="212">
        <v>20140103</v>
      </c>
      <c r="F64" s="215" t="e">
        <f t="shared" si="1"/>
        <v>#REF!</v>
      </c>
      <c r="G64" s="215" t="e">
        <f t="shared" si="2"/>
        <v>#REF!</v>
      </c>
      <c r="H64" s="215">
        <f>VLOOKUP(E64,'Captacao ANO A ANO'!$A$1:$E$703,5,FALSE)</f>
        <v>67100.31</v>
      </c>
    </row>
    <row r="65" spans="2:8" ht="15.75" hidden="1" customHeight="1" x14ac:dyDescent="0.25">
      <c r="B65" s="212">
        <v>20140105</v>
      </c>
      <c r="D65" s="212" t="b">
        <f t="shared" si="0"/>
        <v>1</v>
      </c>
      <c r="E65" s="212">
        <v>20140105</v>
      </c>
      <c r="F65" s="215" t="e">
        <f t="shared" si="1"/>
        <v>#REF!</v>
      </c>
      <c r="G65" s="215" t="e">
        <f t="shared" si="2"/>
        <v>#REF!</v>
      </c>
      <c r="H65" s="215">
        <f>VLOOKUP(E65,'Captacao ANO A ANO'!$A$1:$E$703,5,FALSE)</f>
        <v>292009.67</v>
      </c>
    </row>
    <row r="66" spans="2:8" ht="15.75" hidden="1" customHeight="1" x14ac:dyDescent="0.25">
      <c r="B66" s="212">
        <v>20140106</v>
      </c>
      <c r="D66" s="212" t="b">
        <f t="shared" si="0"/>
        <v>1</v>
      </c>
      <c r="E66" s="212">
        <v>20140106</v>
      </c>
      <c r="F66" s="215" t="e">
        <f t="shared" si="1"/>
        <v>#REF!</v>
      </c>
      <c r="G66" s="215" t="e">
        <f t="shared" si="2"/>
        <v>#REF!</v>
      </c>
      <c r="H66" s="215">
        <f>VLOOKUP(E66,'Captacao ANO A ANO'!$A$1:$E$703,5,FALSE)</f>
        <v>347784.13</v>
      </c>
    </row>
    <row r="67" spans="2:8" ht="15.75" hidden="1" customHeight="1" x14ac:dyDescent="0.25">
      <c r="B67" s="212">
        <v>20140107</v>
      </c>
      <c r="D67" s="212" t="b">
        <f t="shared" si="0"/>
        <v>1</v>
      </c>
      <c r="E67" s="212">
        <v>20140107</v>
      </c>
      <c r="F67" s="215" t="e">
        <f t="shared" si="1"/>
        <v>#REF!</v>
      </c>
      <c r="G67" s="215" t="e">
        <f t="shared" si="2"/>
        <v>#REF!</v>
      </c>
      <c r="H67" s="215">
        <f>VLOOKUP(E67,'Captacao ANO A ANO'!$A$1:$E$703,5,FALSE)</f>
        <v>29770.12</v>
      </c>
    </row>
    <row r="68" spans="2:8" ht="15.75" hidden="1" customHeight="1" x14ac:dyDescent="0.25">
      <c r="B68" s="212">
        <v>20140108</v>
      </c>
      <c r="D68" s="212" t="b">
        <f t="shared" si="0"/>
        <v>1</v>
      </c>
      <c r="E68" s="212">
        <v>20140108</v>
      </c>
      <c r="F68" s="215" t="e">
        <f t="shared" si="1"/>
        <v>#REF!</v>
      </c>
      <c r="G68" s="215" t="e">
        <f t="shared" si="2"/>
        <v>#REF!</v>
      </c>
      <c r="H68" s="215">
        <f>VLOOKUP(E68,'Captacao ANO A ANO'!$A$1:$E$703,5,FALSE)</f>
        <v>68600</v>
      </c>
    </row>
    <row r="69" spans="2:8" ht="15.75" hidden="1" customHeight="1" x14ac:dyDescent="0.25">
      <c r="B69" s="212">
        <v>20140109</v>
      </c>
      <c r="D69" s="212" t="b">
        <f t="shared" si="0"/>
        <v>1</v>
      </c>
      <c r="E69" s="212">
        <v>20140109</v>
      </c>
      <c r="F69" s="215" t="e">
        <f t="shared" si="1"/>
        <v>#REF!</v>
      </c>
      <c r="G69" s="215" t="e">
        <f t="shared" si="2"/>
        <v>#REF!</v>
      </c>
      <c r="H69" s="215">
        <f>VLOOKUP(E69,'Captacao ANO A ANO'!$A$1:$E$703,5,FALSE)</f>
        <v>68600</v>
      </c>
    </row>
    <row r="70" spans="2:8" ht="15.75" hidden="1" customHeight="1" x14ac:dyDescent="0.25">
      <c r="B70" s="212">
        <v>20140110</v>
      </c>
      <c r="D70" s="212" t="b">
        <f t="shared" si="0"/>
        <v>1</v>
      </c>
      <c r="E70" s="212">
        <v>20140110</v>
      </c>
      <c r="F70" s="215" t="e">
        <f t="shared" si="1"/>
        <v>#REF!</v>
      </c>
      <c r="G70" s="215" t="e">
        <f t="shared" si="2"/>
        <v>#REF!</v>
      </c>
      <c r="H70" s="215">
        <f>VLOOKUP(E70,'Captacao ANO A ANO'!$A$1:$E$703,5,FALSE)</f>
        <v>62600</v>
      </c>
    </row>
    <row r="71" spans="2:8" ht="15.75" hidden="1" customHeight="1" x14ac:dyDescent="0.25">
      <c r="B71" s="212">
        <v>20140111</v>
      </c>
      <c r="D71" s="212" t="b">
        <f t="shared" si="0"/>
        <v>1</v>
      </c>
      <c r="E71" s="212">
        <v>20140111</v>
      </c>
      <c r="F71" s="215" t="e">
        <f t="shared" si="1"/>
        <v>#REF!</v>
      </c>
      <c r="G71" s="215" t="e">
        <f t="shared" si="2"/>
        <v>#REF!</v>
      </c>
      <c r="H71" s="215">
        <f>VLOOKUP(E71,'Captacao ANO A ANO'!$A$1:$E$703,5,FALSE)</f>
        <v>62600</v>
      </c>
    </row>
    <row r="72" spans="2:8" ht="15.75" hidden="1" customHeight="1" x14ac:dyDescent="0.25">
      <c r="B72" s="212">
        <v>20140112</v>
      </c>
      <c r="D72" s="212" t="b">
        <f t="shared" si="0"/>
        <v>1</v>
      </c>
      <c r="E72" s="212">
        <v>20140112</v>
      </c>
      <c r="F72" s="215" t="e">
        <f t="shared" si="1"/>
        <v>#REF!</v>
      </c>
      <c r="G72" s="215" t="e">
        <f t="shared" si="2"/>
        <v>#REF!</v>
      </c>
      <c r="H72" s="215">
        <f>VLOOKUP(E72,'Captacao ANO A ANO'!$A$1:$E$703,5,FALSE)</f>
        <v>68800</v>
      </c>
    </row>
    <row r="73" spans="2:8" ht="15.75" hidden="1" customHeight="1" x14ac:dyDescent="0.25">
      <c r="B73" s="212">
        <v>20140113</v>
      </c>
      <c r="D73" s="212" t="b">
        <f t="shared" si="0"/>
        <v>1</v>
      </c>
      <c r="E73" s="212">
        <v>20140113</v>
      </c>
      <c r="F73" s="215" t="e">
        <f t="shared" si="1"/>
        <v>#REF!</v>
      </c>
      <c r="G73" s="215" t="e">
        <f t="shared" si="2"/>
        <v>#REF!</v>
      </c>
      <c r="H73" s="215">
        <f>VLOOKUP(E73,'Captacao ANO A ANO'!$A$1:$E$703,5,FALSE)</f>
        <v>68791.69</v>
      </c>
    </row>
    <row r="74" spans="2:8" ht="15.75" hidden="1" customHeight="1" x14ac:dyDescent="0.25">
      <c r="B74" s="212">
        <v>20140115</v>
      </c>
      <c r="D74" s="212" t="b">
        <f t="shared" si="0"/>
        <v>1</v>
      </c>
      <c r="E74" s="212">
        <v>20140115</v>
      </c>
      <c r="F74" s="215" t="e">
        <f t="shared" si="1"/>
        <v>#REF!</v>
      </c>
      <c r="G74" s="215" t="e">
        <f t="shared" si="2"/>
        <v>#REF!</v>
      </c>
      <c r="H74" s="215">
        <f>VLOOKUP(E74,'Captacao ANO A ANO'!$A$1:$E$703,5,FALSE)</f>
        <v>80000</v>
      </c>
    </row>
    <row r="75" spans="2:8" ht="15.75" hidden="1" customHeight="1" x14ac:dyDescent="0.25">
      <c r="B75" s="212">
        <v>20140118</v>
      </c>
      <c r="D75" s="212" t="b">
        <f t="shared" si="0"/>
        <v>1</v>
      </c>
      <c r="E75" s="212">
        <v>20140118</v>
      </c>
      <c r="F75" s="215" t="e">
        <f t="shared" si="1"/>
        <v>#REF!</v>
      </c>
      <c r="G75" s="215" t="e">
        <f t="shared" si="2"/>
        <v>#REF!</v>
      </c>
      <c r="H75" s="215">
        <f>VLOOKUP(E75,'Captacao ANO A ANO'!$A$1:$E$703,5,FALSE)</f>
        <v>219055.58</v>
      </c>
    </row>
    <row r="76" spans="2:8" ht="15.75" hidden="1" customHeight="1" x14ac:dyDescent="0.25">
      <c r="B76" s="212">
        <v>20140119</v>
      </c>
      <c r="D76" s="212" t="b">
        <f t="shared" si="0"/>
        <v>1</v>
      </c>
      <c r="E76" s="212">
        <v>20140119</v>
      </c>
      <c r="F76" s="215" t="e">
        <f t="shared" si="1"/>
        <v>#REF!</v>
      </c>
      <c r="G76" s="215" t="e">
        <f t="shared" si="2"/>
        <v>#REF!</v>
      </c>
      <c r="H76" s="215">
        <f>VLOOKUP(E76,'Captacao ANO A ANO'!$A$1:$E$703,5,FALSE)</f>
        <v>12676.11</v>
      </c>
    </row>
    <row r="77" spans="2:8" ht="15.75" hidden="1" customHeight="1" x14ac:dyDescent="0.25">
      <c r="B77" s="212">
        <v>20140120</v>
      </c>
      <c r="D77" s="212" t="b">
        <f t="shared" si="0"/>
        <v>1</v>
      </c>
      <c r="E77" s="212">
        <v>20140120</v>
      </c>
      <c r="F77" s="215" t="e">
        <f t="shared" si="1"/>
        <v>#REF!</v>
      </c>
      <c r="G77" s="215" t="e">
        <f t="shared" si="2"/>
        <v>#REF!</v>
      </c>
      <c r="H77" s="215">
        <f>VLOOKUP(E77,'Captacao ANO A ANO'!$A$1:$E$703,5,FALSE)</f>
        <v>32883.1</v>
      </c>
    </row>
    <row r="78" spans="2:8" ht="15.75" hidden="1" customHeight="1" x14ac:dyDescent="0.25">
      <c r="B78" s="212">
        <v>20140121</v>
      </c>
      <c r="D78" s="212" t="b">
        <f t="shared" si="0"/>
        <v>1</v>
      </c>
      <c r="E78" s="212">
        <v>20140121</v>
      </c>
      <c r="F78" s="215" t="e">
        <f t="shared" si="1"/>
        <v>#REF!</v>
      </c>
      <c r="G78" s="215" t="e">
        <f t="shared" si="2"/>
        <v>#REF!</v>
      </c>
      <c r="H78" s="215">
        <f>VLOOKUP(E78,'Captacao ANO A ANO'!$A$1:$E$703,5,FALSE)</f>
        <v>4165.42</v>
      </c>
    </row>
    <row r="79" spans="2:8" ht="15.75" hidden="1" customHeight="1" x14ac:dyDescent="0.25">
      <c r="B79" s="212">
        <v>20140122</v>
      </c>
      <c r="D79" s="212" t="b">
        <f t="shared" si="0"/>
        <v>1</v>
      </c>
      <c r="E79" s="212">
        <v>20140122</v>
      </c>
      <c r="F79" s="215" t="e">
        <f t="shared" si="1"/>
        <v>#REF!</v>
      </c>
      <c r="G79" s="215" t="e">
        <f t="shared" si="2"/>
        <v>#REF!</v>
      </c>
      <c r="H79" s="215">
        <f>VLOOKUP(E79,'Captacao ANO A ANO'!$A$1:$E$703,5,FALSE)</f>
        <v>7200</v>
      </c>
    </row>
    <row r="80" spans="2:8" ht="15.75" hidden="1" customHeight="1" x14ac:dyDescent="0.25">
      <c r="B80" s="212">
        <v>20140125</v>
      </c>
      <c r="D80" s="212" t="b">
        <f t="shared" si="0"/>
        <v>1</v>
      </c>
      <c r="E80" s="212">
        <v>20140125</v>
      </c>
      <c r="F80" s="215" t="e">
        <f t="shared" si="1"/>
        <v>#REF!</v>
      </c>
      <c r="G80" s="215" t="e">
        <f t="shared" si="2"/>
        <v>#REF!</v>
      </c>
      <c r="H80" s="215">
        <f>VLOOKUP(E80,'Captacao ANO A ANO'!$A$1:$E$703,5,FALSE)</f>
        <v>50000</v>
      </c>
    </row>
    <row r="81" spans="2:8" ht="15.75" hidden="1" customHeight="1" x14ac:dyDescent="0.25">
      <c r="B81" s="212">
        <v>20140126</v>
      </c>
      <c r="D81" s="212" t="b">
        <f t="shared" si="0"/>
        <v>1</v>
      </c>
      <c r="E81" s="212">
        <v>20140126</v>
      </c>
      <c r="F81" s="215" t="e">
        <f t="shared" si="1"/>
        <v>#REF!</v>
      </c>
      <c r="G81" s="215" t="e">
        <f t="shared" si="2"/>
        <v>#REF!</v>
      </c>
      <c r="H81" s="215">
        <f>VLOOKUP(E81,'Captacao ANO A ANO'!$A$1:$E$703,5,FALSE)</f>
        <v>175213.12</v>
      </c>
    </row>
    <row r="82" spans="2:8" ht="15.75" hidden="1" customHeight="1" x14ac:dyDescent="0.25">
      <c r="B82" s="212">
        <v>20140127</v>
      </c>
      <c r="D82" s="212" t="b">
        <f t="shared" si="0"/>
        <v>1</v>
      </c>
      <c r="E82" s="212">
        <v>20140127</v>
      </c>
      <c r="F82" s="215" t="e">
        <f t="shared" si="1"/>
        <v>#REF!</v>
      </c>
      <c r="G82" s="215" t="e">
        <f t="shared" si="2"/>
        <v>#REF!</v>
      </c>
      <c r="H82" s="215">
        <f>VLOOKUP(E82,'Captacao ANO A ANO'!$A$1:$E$703,5,FALSE)</f>
        <v>7625.03</v>
      </c>
    </row>
    <row r="83" spans="2:8" ht="15.75" hidden="1" customHeight="1" x14ac:dyDescent="0.25">
      <c r="B83" s="212">
        <v>20140128</v>
      </c>
      <c r="D83" s="212" t="b">
        <f t="shared" si="0"/>
        <v>1</v>
      </c>
      <c r="E83" s="212">
        <v>20140128</v>
      </c>
      <c r="F83" s="215" t="e">
        <f t="shared" si="1"/>
        <v>#REF!</v>
      </c>
      <c r="G83" s="215" t="e">
        <f t="shared" si="2"/>
        <v>#REF!</v>
      </c>
      <c r="H83" s="215">
        <f>VLOOKUP(E83,'Captacao ANO A ANO'!$A$1:$E$703,5,FALSE)</f>
        <v>40481.360000000001</v>
      </c>
    </row>
    <row r="84" spans="2:8" ht="15.75" hidden="1" customHeight="1" x14ac:dyDescent="0.25">
      <c r="B84" s="212">
        <v>20140130</v>
      </c>
      <c r="D84" s="212" t="b">
        <f t="shared" si="0"/>
        <v>1</v>
      </c>
      <c r="E84" s="212">
        <v>20140130</v>
      </c>
      <c r="F84" s="215" t="e">
        <f t="shared" si="1"/>
        <v>#REF!</v>
      </c>
      <c r="G84" s="215" t="e">
        <f t="shared" si="2"/>
        <v>#REF!</v>
      </c>
      <c r="H84" s="215">
        <f>VLOOKUP(E84,'Captacao ANO A ANO'!$A$1:$E$703,5,FALSE)</f>
        <v>87346.78</v>
      </c>
    </row>
    <row r="85" spans="2:8" ht="15.75" hidden="1" customHeight="1" x14ac:dyDescent="0.25">
      <c r="B85" s="212">
        <v>20140132</v>
      </c>
      <c r="D85" s="212" t="b">
        <f t="shared" si="0"/>
        <v>1</v>
      </c>
      <c r="E85" s="212">
        <v>20140132</v>
      </c>
      <c r="F85" s="215" t="e">
        <f t="shared" si="1"/>
        <v>#REF!</v>
      </c>
      <c r="G85" s="215" t="e">
        <f t="shared" si="2"/>
        <v>#REF!</v>
      </c>
      <c r="H85" s="215">
        <f>VLOOKUP(E85,'Captacao ANO A ANO'!$A$1:$E$703,5,FALSE)</f>
        <v>21549.39</v>
      </c>
    </row>
    <row r="86" spans="2:8" ht="15.75" hidden="1" customHeight="1" x14ac:dyDescent="0.25">
      <c r="B86" s="212">
        <v>20140133</v>
      </c>
      <c r="D86" s="212" t="b">
        <f t="shared" si="0"/>
        <v>1</v>
      </c>
      <c r="E86" s="212">
        <v>20140133</v>
      </c>
      <c r="F86" s="215" t="e">
        <f t="shared" si="1"/>
        <v>#REF!</v>
      </c>
      <c r="G86" s="215" t="e">
        <f t="shared" si="2"/>
        <v>#REF!</v>
      </c>
      <c r="H86" s="215">
        <f>VLOOKUP(E86,'Captacao ANO A ANO'!$A$1:$E$703,5,FALSE)</f>
        <v>10938.52</v>
      </c>
    </row>
    <row r="87" spans="2:8" ht="15.75" hidden="1" customHeight="1" x14ac:dyDescent="0.25">
      <c r="B87" s="212">
        <v>20140134</v>
      </c>
      <c r="D87" s="212" t="b">
        <f t="shared" si="0"/>
        <v>1</v>
      </c>
      <c r="E87" s="212">
        <v>20140134</v>
      </c>
      <c r="F87" s="215" t="e">
        <f t="shared" si="1"/>
        <v>#REF!</v>
      </c>
      <c r="G87" s="215" t="e">
        <f t="shared" si="2"/>
        <v>#REF!</v>
      </c>
      <c r="H87" s="215">
        <f>VLOOKUP(E87,'Captacao ANO A ANO'!$A$1:$E$703,5,FALSE)</f>
        <v>7482.78</v>
      </c>
    </row>
    <row r="88" spans="2:8" ht="15.75" hidden="1" customHeight="1" x14ac:dyDescent="0.25">
      <c r="B88" s="212">
        <v>20140135</v>
      </c>
      <c r="D88" s="212" t="b">
        <f t="shared" si="0"/>
        <v>1</v>
      </c>
      <c r="E88" s="212">
        <v>20140135</v>
      </c>
      <c r="F88" s="215" t="e">
        <f t="shared" si="1"/>
        <v>#REF!</v>
      </c>
      <c r="G88" s="215" t="e">
        <f t="shared" si="2"/>
        <v>#REF!</v>
      </c>
      <c r="H88" s="215">
        <f>VLOOKUP(E88,'Captacao ANO A ANO'!$A$1:$E$703,5,FALSE)</f>
        <v>15825.1</v>
      </c>
    </row>
    <row r="89" spans="2:8" ht="15.75" hidden="1" customHeight="1" x14ac:dyDescent="0.25">
      <c r="B89" s="212">
        <v>20140136</v>
      </c>
      <c r="D89" s="212" t="b">
        <f t="shared" si="0"/>
        <v>1</v>
      </c>
      <c r="E89" s="212">
        <v>20140136</v>
      </c>
      <c r="F89" s="215" t="e">
        <f t="shared" si="1"/>
        <v>#REF!</v>
      </c>
      <c r="G89" s="215" t="e">
        <f t="shared" si="2"/>
        <v>#REF!</v>
      </c>
      <c r="H89" s="215">
        <f>VLOOKUP(E89,'Captacao ANO A ANO'!$A$1:$E$703,5,FALSE)</f>
        <v>8751.06</v>
      </c>
    </row>
    <row r="90" spans="2:8" ht="15.75" hidden="1" customHeight="1" x14ac:dyDescent="0.25">
      <c r="B90" s="212">
        <v>20140137</v>
      </c>
      <c r="D90" s="212" t="b">
        <f t="shared" si="0"/>
        <v>1</v>
      </c>
      <c r="E90" s="212">
        <v>20140137</v>
      </c>
      <c r="F90" s="215" t="e">
        <f t="shared" si="1"/>
        <v>#REF!</v>
      </c>
      <c r="G90" s="215" t="e">
        <f t="shared" si="2"/>
        <v>#REF!</v>
      </c>
      <c r="H90" s="215">
        <f>VLOOKUP(E90,'Captacao ANO A ANO'!$A$1:$E$703,5,FALSE)</f>
        <v>104322.98</v>
      </c>
    </row>
    <row r="91" spans="2:8" ht="15.75" hidden="1" customHeight="1" x14ac:dyDescent="0.25">
      <c r="B91" s="212">
        <v>20140138</v>
      </c>
      <c r="D91" s="212" t="b">
        <f t="shared" si="0"/>
        <v>1</v>
      </c>
      <c r="E91" s="212">
        <v>20140138</v>
      </c>
      <c r="F91" s="215" t="e">
        <f t="shared" si="1"/>
        <v>#REF!</v>
      </c>
      <c r="G91" s="215" t="e">
        <f t="shared" si="2"/>
        <v>#REF!</v>
      </c>
      <c r="H91" s="215">
        <f>VLOOKUP(E91,'Captacao ANO A ANO'!$A$1:$E$703,5,FALSE)</f>
        <v>55901.279999999999</v>
      </c>
    </row>
    <row r="92" spans="2:8" ht="15.75" hidden="1" customHeight="1" x14ac:dyDescent="0.25">
      <c r="B92" s="212">
        <v>20140139</v>
      </c>
      <c r="D92" s="212" t="b">
        <f t="shared" si="0"/>
        <v>1</v>
      </c>
      <c r="E92" s="212">
        <v>20140139</v>
      </c>
      <c r="F92" s="215" t="e">
        <f t="shared" si="1"/>
        <v>#REF!</v>
      </c>
      <c r="G92" s="215" t="e">
        <f t="shared" si="2"/>
        <v>#REF!</v>
      </c>
      <c r="H92" s="215">
        <f>VLOOKUP(E92,'Captacao ANO A ANO'!$A$1:$E$703,5,FALSE)</f>
        <v>8043.12</v>
      </c>
    </row>
    <row r="93" spans="2:8" ht="15.75" hidden="1" customHeight="1" x14ac:dyDescent="0.25">
      <c r="B93" s="212">
        <v>20140140</v>
      </c>
      <c r="D93" s="212" t="b">
        <f t="shared" si="0"/>
        <v>1</v>
      </c>
      <c r="E93" s="212">
        <v>20140140</v>
      </c>
      <c r="F93" s="215" t="e">
        <f t="shared" si="1"/>
        <v>#REF!</v>
      </c>
      <c r="G93" s="215" t="e">
        <f t="shared" si="2"/>
        <v>#REF!</v>
      </c>
      <c r="H93" s="215">
        <f>VLOOKUP(E93,'Captacao ANO A ANO'!$A$1:$E$703,5,FALSE)</f>
        <v>15598.6</v>
      </c>
    </row>
    <row r="94" spans="2:8" ht="15.75" hidden="1" customHeight="1" x14ac:dyDescent="0.25">
      <c r="B94" s="212">
        <v>20140141</v>
      </c>
      <c r="D94" s="212" t="b">
        <f t="shared" si="0"/>
        <v>1</v>
      </c>
      <c r="E94" s="212">
        <v>20140141</v>
      </c>
      <c r="F94" s="215" t="e">
        <f t="shared" si="1"/>
        <v>#REF!</v>
      </c>
      <c r="G94" s="215" t="e">
        <f t="shared" si="2"/>
        <v>#REF!</v>
      </c>
      <c r="H94" s="215">
        <f>VLOOKUP(E94,'Captacao ANO A ANO'!$A$1:$E$703,5,FALSE)</f>
        <v>8729.7900000000009</v>
      </c>
    </row>
    <row r="95" spans="2:8" ht="15.75" hidden="1" customHeight="1" x14ac:dyDescent="0.25">
      <c r="B95" s="212">
        <v>20140142</v>
      </c>
      <c r="D95" s="212" t="b">
        <f t="shared" si="0"/>
        <v>1</v>
      </c>
      <c r="E95" s="212">
        <v>20140142</v>
      </c>
      <c r="F95" s="215" t="e">
        <f t="shared" si="1"/>
        <v>#REF!</v>
      </c>
      <c r="G95" s="215" t="e">
        <f t="shared" si="2"/>
        <v>#REF!</v>
      </c>
      <c r="H95" s="215">
        <f>VLOOKUP(E95,'Captacao ANO A ANO'!$A$1:$E$703,5,FALSE)</f>
        <v>6737.58</v>
      </c>
    </row>
    <row r="96" spans="2:8" ht="15.75" hidden="1" customHeight="1" x14ac:dyDescent="0.25">
      <c r="B96" s="212">
        <v>20140143</v>
      </c>
      <c r="D96" s="212" t="b">
        <f t="shared" si="0"/>
        <v>1</v>
      </c>
      <c r="E96" s="212">
        <v>20140143</v>
      </c>
      <c r="F96" s="215" t="e">
        <f t="shared" si="1"/>
        <v>#REF!</v>
      </c>
      <c r="G96" s="215" t="e">
        <f t="shared" si="2"/>
        <v>#REF!</v>
      </c>
      <c r="H96" s="215">
        <f>VLOOKUP(E96,'Captacao ANO A ANO'!$A$1:$E$703,5,FALSE)</f>
        <v>4290.5600000000004</v>
      </c>
    </row>
    <row r="97" spans="2:8" ht="15.75" hidden="1" customHeight="1" x14ac:dyDescent="0.25">
      <c r="B97" s="212">
        <v>20140146</v>
      </c>
      <c r="D97" s="212" t="b">
        <f t="shared" si="0"/>
        <v>1</v>
      </c>
      <c r="E97" s="212">
        <v>20140146</v>
      </c>
      <c r="F97" s="215" t="e">
        <f t="shared" si="1"/>
        <v>#REF!</v>
      </c>
      <c r="G97" s="215" t="e">
        <f t="shared" si="2"/>
        <v>#REF!</v>
      </c>
      <c r="H97" s="215">
        <f>VLOOKUP(E97,'Captacao ANO A ANO'!$A$1:$E$703,5,FALSE)</f>
        <v>24000</v>
      </c>
    </row>
    <row r="98" spans="2:8" ht="15.75" hidden="1" customHeight="1" x14ac:dyDescent="0.25">
      <c r="B98" s="212">
        <v>20140147</v>
      </c>
      <c r="D98" s="212" t="b">
        <f t="shared" si="0"/>
        <v>1</v>
      </c>
      <c r="E98" s="212">
        <v>20140147</v>
      </c>
      <c r="F98" s="215" t="e">
        <f t="shared" si="1"/>
        <v>#REF!</v>
      </c>
      <c r="G98" s="215" t="e">
        <f t="shared" si="2"/>
        <v>#REF!</v>
      </c>
      <c r="H98" s="215">
        <f>VLOOKUP(E98,'Captacao ANO A ANO'!$A$1:$E$703,5,FALSE)</f>
        <v>8751.89</v>
      </c>
    </row>
    <row r="99" spans="2:8" ht="15.75" hidden="1" customHeight="1" x14ac:dyDescent="0.25">
      <c r="B99" s="212">
        <v>20140148</v>
      </c>
      <c r="D99" s="212" t="b">
        <f t="shared" si="0"/>
        <v>1</v>
      </c>
      <c r="E99" s="212">
        <v>20140148</v>
      </c>
      <c r="F99" s="215" t="e">
        <f t="shared" si="1"/>
        <v>#REF!</v>
      </c>
      <c r="G99" s="215" t="e">
        <f t="shared" si="2"/>
        <v>#REF!</v>
      </c>
      <c r="H99" s="215">
        <f>VLOOKUP(E99,'Captacao ANO A ANO'!$A$1:$E$703,5,FALSE)</f>
        <v>9000</v>
      </c>
    </row>
    <row r="100" spans="2:8" ht="15.75" hidden="1" customHeight="1" x14ac:dyDescent="0.25">
      <c r="B100" s="212">
        <v>20140150</v>
      </c>
      <c r="D100" s="212" t="b">
        <f t="shared" si="0"/>
        <v>1</v>
      </c>
      <c r="E100" s="212">
        <v>20140150</v>
      </c>
      <c r="F100" s="215" t="e">
        <f t="shared" si="1"/>
        <v>#REF!</v>
      </c>
      <c r="G100" s="215" t="e">
        <f t="shared" si="2"/>
        <v>#REF!</v>
      </c>
      <c r="H100" s="215">
        <f>VLOOKUP(E100,'Captacao ANO A ANO'!$A$1:$E$703,5,FALSE)</f>
        <v>265888.59999999998</v>
      </c>
    </row>
    <row r="101" spans="2:8" ht="15.75" hidden="1" customHeight="1" x14ac:dyDescent="0.25">
      <c r="B101" s="212">
        <v>20140151</v>
      </c>
      <c r="D101" s="212" t="b">
        <f t="shared" si="0"/>
        <v>1</v>
      </c>
      <c r="E101" s="212">
        <v>20140151</v>
      </c>
      <c r="F101" s="215" t="e">
        <f t="shared" si="1"/>
        <v>#REF!</v>
      </c>
      <c r="G101" s="215" t="e">
        <f t="shared" si="2"/>
        <v>#REF!</v>
      </c>
      <c r="H101" s="215">
        <f>VLOOKUP(E101,'Captacao ANO A ANO'!$A$1:$E$703,5,FALSE)</f>
        <v>105000</v>
      </c>
    </row>
    <row r="102" spans="2:8" ht="15.75" hidden="1" customHeight="1" x14ac:dyDescent="0.25">
      <c r="B102" s="212">
        <v>20140152</v>
      </c>
      <c r="D102" s="212" t="b">
        <f t="shared" si="0"/>
        <v>1</v>
      </c>
      <c r="E102" s="212">
        <v>20140152</v>
      </c>
      <c r="F102" s="215" t="e">
        <f t="shared" si="1"/>
        <v>#REF!</v>
      </c>
      <c r="G102" s="215" t="e">
        <f t="shared" si="2"/>
        <v>#REF!</v>
      </c>
      <c r="H102" s="215">
        <f>VLOOKUP(E102,'Captacao ANO A ANO'!$A$1:$E$703,5,FALSE)</f>
        <v>49000</v>
      </c>
    </row>
    <row r="103" spans="2:8" ht="15.75" hidden="1" customHeight="1" x14ac:dyDescent="0.25">
      <c r="B103" s="212">
        <v>20140154</v>
      </c>
      <c r="D103" s="212" t="b">
        <f t="shared" si="0"/>
        <v>1</v>
      </c>
      <c r="E103" s="212">
        <v>20140154</v>
      </c>
      <c r="F103" s="215" t="e">
        <f t="shared" si="1"/>
        <v>#REF!</v>
      </c>
      <c r="G103" s="215" t="e">
        <f t="shared" si="2"/>
        <v>#REF!</v>
      </c>
      <c r="H103" s="215">
        <f>VLOOKUP(E103,'Captacao ANO A ANO'!$A$1:$E$703,5,FALSE)</f>
        <v>3888.89</v>
      </c>
    </row>
    <row r="104" spans="2:8" ht="15.75" hidden="1" customHeight="1" x14ac:dyDescent="0.25">
      <c r="B104" s="212">
        <v>20140155</v>
      </c>
      <c r="D104" s="212" t="b">
        <f t="shared" si="0"/>
        <v>1</v>
      </c>
      <c r="E104" s="212">
        <v>20140155</v>
      </c>
      <c r="F104" s="215" t="e">
        <f t="shared" si="1"/>
        <v>#REF!</v>
      </c>
      <c r="G104" s="215" t="e">
        <f t="shared" si="2"/>
        <v>#REF!</v>
      </c>
      <c r="H104" s="215">
        <f>VLOOKUP(E104,'Captacao ANO A ANO'!$A$1:$E$703,5,FALSE)</f>
        <v>21593</v>
      </c>
    </row>
    <row r="105" spans="2:8" ht="15.75" hidden="1" customHeight="1" x14ac:dyDescent="0.25">
      <c r="B105" s="212">
        <v>20140156</v>
      </c>
      <c r="D105" s="212" t="b">
        <f t="shared" si="0"/>
        <v>1</v>
      </c>
      <c r="E105" s="212">
        <v>20140156</v>
      </c>
      <c r="F105" s="215" t="e">
        <f t="shared" si="1"/>
        <v>#REF!</v>
      </c>
      <c r="G105" s="215" t="e">
        <f t="shared" si="2"/>
        <v>#REF!</v>
      </c>
      <c r="H105" s="215">
        <f>VLOOKUP(E105,'Captacao ANO A ANO'!$A$1:$E$703,5,FALSE)</f>
        <v>5940.67</v>
      </c>
    </row>
    <row r="106" spans="2:8" ht="15.75" hidden="1" customHeight="1" x14ac:dyDescent="0.25">
      <c r="B106" s="212">
        <v>20140158</v>
      </c>
      <c r="D106" s="212" t="b">
        <f t="shared" si="0"/>
        <v>1</v>
      </c>
      <c r="E106" s="212">
        <v>20140158</v>
      </c>
      <c r="F106" s="215" t="e">
        <f t="shared" si="1"/>
        <v>#REF!</v>
      </c>
      <c r="G106" s="215" t="e">
        <f t="shared" si="2"/>
        <v>#REF!</v>
      </c>
      <c r="H106" s="215">
        <f>VLOOKUP(E106,'Captacao ANO A ANO'!$A$1:$E$703,5,FALSE)</f>
        <v>4000</v>
      </c>
    </row>
    <row r="107" spans="2:8" ht="15.75" hidden="1" customHeight="1" x14ac:dyDescent="0.25">
      <c r="B107" s="212">
        <v>20140159</v>
      </c>
      <c r="D107" s="212" t="b">
        <f t="shared" si="0"/>
        <v>1</v>
      </c>
      <c r="E107" s="212">
        <v>20140159</v>
      </c>
      <c r="F107" s="215" t="e">
        <f t="shared" si="1"/>
        <v>#REF!</v>
      </c>
      <c r="G107" s="215" t="e">
        <f t="shared" si="2"/>
        <v>#REF!</v>
      </c>
      <c r="H107" s="215">
        <f>VLOOKUP(E107,'Captacao ANO A ANO'!$A$1:$E$703,5,FALSE)</f>
        <v>9600</v>
      </c>
    </row>
    <row r="108" spans="2:8" ht="15.75" hidden="1" customHeight="1" x14ac:dyDescent="0.25">
      <c r="B108" s="212">
        <v>20140163</v>
      </c>
      <c r="D108" s="212" t="b">
        <f t="shared" si="0"/>
        <v>1</v>
      </c>
      <c r="E108" s="212">
        <v>20140163</v>
      </c>
      <c r="F108" s="215" t="e">
        <f t="shared" si="1"/>
        <v>#REF!</v>
      </c>
      <c r="G108" s="215" t="e">
        <f t="shared" si="2"/>
        <v>#REF!</v>
      </c>
      <c r="H108" s="215">
        <f>VLOOKUP(E108,'Captacao ANO A ANO'!$A$1:$E$703,5,FALSE)</f>
        <v>115000</v>
      </c>
    </row>
    <row r="109" spans="2:8" ht="15.75" hidden="1" customHeight="1" x14ac:dyDescent="0.25">
      <c r="B109" s="212">
        <v>20140164</v>
      </c>
      <c r="D109" s="212" t="b">
        <f t="shared" si="0"/>
        <v>1</v>
      </c>
      <c r="E109" s="212">
        <v>20140164</v>
      </c>
      <c r="F109" s="215" t="e">
        <f t="shared" si="1"/>
        <v>#REF!</v>
      </c>
      <c r="G109" s="215" t="e">
        <f t="shared" si="2"/>
        <v>#REF!</v>
      </c>
      <c r="H109" s="215">
        <f>VLOOKUP(E109,'Captacao ANO A ANO'!$A$1:$E$703,5,FALSE)</f>
        <v>115000</v>
      </c>
    </row>
    <row r="110" spans="2:8" ht="15.75" hidden="1" customHeight="1" x14ac:dyDescent="0.25">
      <c r="B110" s="212">
        <v>20140170</v>
      </c>
      <c r="D110" s="212" t="b">
        <f t="shared" si="0"/>
        <v>1</v>
      </c>
      <c r="E110" s="212">
        <v>20140170</v>
      </c>
      <c r="F110" s="215" t="e">
        <f t="shared" si="1"/>
        <v>#REF!</v>
      </c>
      <c r="G110" s="215" t="e">
        <f t="shared" si="2"/>
        <v>#REF!</v>
      </c>
      <c r="H110" s="215">
        <f>VLOOKUP(E110,'Captacao ANO A ANO'!$A$1:$E$703,5,FALSE)</f>
        <v>4000</v>
      </c>
    </row>
    <row r="111" spans="2:8" ht="15.75" hidden="1" customHeight="1" x14ac:dyDescent="0.25">
      <c r="B111" s="212">
        <v>20140175</v>
      </c>
      <c r="D111" s="212" t="b">
        <f t="shared" si="0"/>
        <v>1</v>
      </c>
      <c r="E111" s="212">
        <v>20140175</v>
      </c>
      <c r="F111" s="215" t="e">
        <f t="shared" si="1"/>
        <v>#REF!</v>
      </c>
      <c r="G111" s="215" t="e">
        <f t="shared" si="2"/>
        <v>#REF!</v>
      </c>
      <c r="H111" s="215">
        <f>VLOOKUP(E111,'Captacao ANO A ANO'!$A$1:$E$703,5,FALSE)</f>
        <v>60000</v>
      </c>
    </row>
    <row r="112" spans="2:8" ht="15.75" hidden="1" customHeight="1" x14ac:dyDescent="0.25">
      <c r="B112" s="212">
        <v>20140176</v>
      </c>
      <c r="D112" s="212" t="b">
        <f t="shared" si="0"/>
        <v>1</v>
      </c>
      <c r="E112" s="212">
        <v>20140176</v>
      </c>
      <c r="F112" s="215" t="e">
        <f t="shared" si="1"/>
        <v>#REF!</v>
      </c>
      <c r="G112" s="215" t="e">
        <f t="shared" si="2"/>
        <v>#REF!</v>
      </c>
      <c r="H112" s="215">
        <f>VLOOKUP(E112,'Captacao ANO A ANO'!$A$1:$E$703,5,FALSE)</f>
        <v>140763</v>
      </c>
    </row>
    <row r="113" spans="2:8" ht="15.75" hidden="1" customHeight="1" x14ac:dyDescent="0.25">
      <c r="B113" s="212">
        <v>20140178</v>
      </c>
      <c r="D113" s="212" t="b">
        <f t="shared" si="0"/>
        <v>1</v>
      </c>
      <c r="E113" s="212">
        <v>20140178</v>
      </c>
      <c r="F113" s="215" t="e">
        <f t="shared" si="1"/>
        <v>#REF!</v>
      </c>
      <c r="G113" s="215" t="e">
        <f t="shared" si="2"/>
        <v>#REF!</v>
      </c>
      <c r="H113" s="215">
        <f>VLOOKUP(E113,'Captacao ANO A ANO'!$A$1:$E$703,5,FALSE)</f>
        <v>113333</v>
      </c>
    </row>
    <row r="114" spans="2:8" ht="15.75" hidden="1" customHeight="1" x14ac:dyDescent="0.25">
      <c r="B114" s="212">
        <v>20140180</v>
      </c>
      <c r="D114" s="212" t="b">
        <f t="shared" si="0"/>
        <v>1</v>
      </c>
      <c r="E114" s="212">
        <v>20140180</v>
      </c>
      <c r="F114" s="215" t="e">
        <f t="shared" si="1"/>
        <v>#REF!</v>
      </c>
      <c r="G114" s="215" t="e">
        <f t="shared" si="2"/>
        <v>#REF!</v>
      </c>
      <c r="H114" s="215">
        <f>VLOOKUP(E114,'Captacao ANO A ANO'!$A$1:$E$703,5,FALSE)</f>
        <v>4620.72</v>
      </c>
    </row>
    <row r="115" spans="2:8" ht="15.75" hidden="1" customHeight="1" x14ac:dyDescent="0.25">
      <c r="B115" s="212">
        <v>20140181</v>
      </c>
      <c r="D115" s="212" t="b">
        <f t="shared" si="0"/>
        <v>1</v>
      </c>
      <c r="E115" s="212">
        <v>20140181</v>
      </c>
      <c r="F115" s="215" t="e">
        <f t="shared" si="1"/>
        <v>#REF!</v>
      </c>
      <c r="G115" s="215" t="e">
        <f t="shared" si="2"/>
        <v>#REF!</v>
      </c>
      <c r="H115" s="215">
        <f>VLOOKUP(E115,'Captacao ANO A ANO'!$A$1:$E$703,5,FALSE)</f>
        <v>176409.81</v>
      </c>
    </row>
    <row r="116" spans="2:8" ht="15.75" hidden="1" customHeight="1" x14ac:dyDescent="0.25">
      <c r="B116" s="212">
        <v>20140182</v>
      </c>
      <c r="D116" s="212" t="b">
        <f t="shared" si="0"/>
        <v>1</v>
      </c>
      <c r="E116" s="212">
        <v>20140182</v>
      </c>
      <c r="F116" s="215" t="e">
        <f t="shared" si="1"/>
        <v>#REF!</v>
      </c>
      <c r="G116" s="215" t="e">
        <f t="shared" si="2"/>
        <v>#REF!</v>
      </c>
      <c r="H116" s="215">
        <f>VLOOKUP(E116,'Captacao ANO A ANO'!$A$1:$E$703,5,FALSE)</f>
        <v>106535.88</v>
      </c>
    </row>
    <row r="117" spans="2:8" ht="15.75" hidden="1" customHeight="1" x14ac:dyDescent="0.25">
      <c r="B117" s="212">
        <v>20140183</v>
      </c>
      <c r="D117" s="212" t="b">
        <f t="shared" si="0"/>
        <v>1</v>
      </c>
      <c r="E117" s="212">
        <v>20140183</v>
      </c>
      <c r="F117" s="215" t="e">
        <f t="shared" si="1"/>
        <v>#REF!</v>
      </c>
      <c r="G117" s="215" t="e">
        <f t="shared" si="2"/>
        <v>#REF!</v>
      </c>
      <c r="H117" s="215">
        <f>VLOOKUP(E117,'Captacao ANO A ANO'!$A$1:$E$703,5,FALSE)</f>
        <v>348565.5</v>
      </c>
    </row>
    <row r="118" spans="2:8" ht="15.75" hidden="1" customHeight="1" x14ac:dyDescent="0.25">
      <c r="B118" s="212">
        <v>20140186</v>
      </c>
      <c r="D118" s="212" t="b">
        <f t="shared" si="0"/>
        <v>1</v>
      </c>
      <c r="E118" s="212">
        <v>20140186</v>
      </c>
      <c r="F118" s="215" t="e">
        <f t="shared" si="1"/>
        <v>#REF!</v>
      </c>
      <c r="G118" s="215" t="e">
        <f t="shared" si="2"/>
        <v>#REF!</v>
      </c>
      <c r="H118" s="215">
        <f>VLOOKUP(E118,'Captacao ANO A ANO'!$A$1:$E$703,5,FALSE)</f>
        <v>191453.58</v>
      </c>
    </row>
    <row r="119" spans="2:8" ht="15.75" hidden="1" customHeight="1" x14ac:dyDescent="0.25">
      <c r="B119" s="212">
        <v>20140187</v>
      </c>
      <c r="D119" s="212" t="b">
        <f t="shared" si="0"/>
        <v>1</v>
      </c>
      <c r="E119" s="212">
        <v>20140187</v>
      </c>
      <c r="F119" s="215" t="e">
        <f t="shared" si="1"/>
        <v>#REF!</v>
      </c>
      <c r="G119" s="215" t="e">
        <f t="shared" si="2"/>
        <v>#REF!</v>
      </c>
      <c r="H119" s="215">
        <f>VLOOKUP(E119,'Captacao ANO A ANO'!$A$1:$E$703,5,FALSE)</f>
        <v>30000</v>
      </c>
    </row>
    <row r="120" spans="2:8" ht="15.75" hidden="1" customHeight="1" x14ac:dyDescent="0.25">
      <c r="B120" s="212">
        <v>20140188</v>
      </c>
      <c r="D120" s="212" t="b">
        <f t="shared" si="0"/>
        <v>1</v>
      </c>
      <c r="E120" s="212">
        <v>20140188</v>
      </c>
      <c r="F120" s="215" t="e">
        <f t="shared" si="1"/>
        <v>#REF!</v>
      </c>
      <c r="G120" s="215" t="e">
        <f t="shared" si="2"/>
        <v>#REF!</v>
      </c>
      <c r="H120" s="215">
        <f>VLOOKUP(E120,'Captacao ANO A ANO'!$A$1:$E$703,5,FALSE)</f>
        <v>148373.56</v>
      </c>
    </row>
    <row r="121" spans="2:8" ht="15.75" hidden="1" customHeight="1" x14ac:dyDescent="0.25">
      <c r="B121" s="212">
        <v>20150003</v>
      </c>
      <c r="D121" s="212" t="b">
        <f t="shared" si="0"/>
        <v>1</v>
      </c>
      <c r="E121" s="212">
        <v>20150003</v>
      </c>
      <c r="F121" s="215" t="e">
        <f t="shared" si="1"/>
        <v>#REF!</v>
      </c>
      <c r="G121" s="215" t="e">
        <f t="shared" si="2"/>
        <v>#REF!</v>
      </c>
      <c r="H121" s="215">
        <f>VLOOKUP(E121,'Captacao ANO A ANO'!$A$1:$E$703,5,FALSE)</f>
        <v>146727.43</v>
      </c>
    </row>
    <row r="122" spans="2:8" ht="15.75" hidden="1" customHeight="1" x14ac:dyDescent="0.25">
      <c r="B122" s="212">
        <v>20150004</v>
      </c>
      <c r="D122" s="212" t="b">
        <f t="shared" si="0"/>
        <v>1</v>
      </c>
      <c r="E122" s="212">
        <v>20150004</v>
      </c>
      <c r="F122" s="215" t="e">
        <f t="shared" si="1"/>
        <v>#REF!</v>
      </c>
      <c r="G122" s="215" t="e">
        <f t="shared" si="2"/>
        <v>#REF!</v>
      </c>
      <c r="H122" s="215">
        <f>VLOOKUP(E122,'Captacao ANO A ANO'!$A$1:$E$703,5,FALSE)</f>
        <v>138523.68</v>
      </c>
    </row>
    <row r="123" spans="2:8" ht="15.75" hidden="1" customHeight="1" x14ac:dyDescent="0.25">
      <c r="B123" s="212">
        <v>20150005</v>
      </c>
      <c r="D123" s="212" t="b">
        <f t="shared" si="0"/>
        <v>1</v>
      </c>
      <c r="E123" s="212">
        <v>20150005</v>
      </c>
      <c r="F123" s="215" t="e">
        <f t="shared" si="1"/>
        <v>#REF!</v>
      </c>
      <c r="G123" s="215" t="e">
        <f t="shared" si="2"/>
        <v>#REF!</v>
      </c>
      <c r="H123" s="215">
        <f>VLOOKUP(E123,'Captacao ANO A ANO'!$A$1:$E$703,5,FALSE)</f>
        <v>2923.65</v>
      </c>
    </row>
    <row r="124" spans="2:8" ht="15.75" hidden="1" customHeight="1" x14ac:dyDescent="0.25">
      <c r="B124" s="212">
        <v>20150006</v>
      </c>
      <c r="D124" s="212" t="b">
        <f t="shared" si="0"/>
        <v>1</v>
      </c>
      <c r="E124" s="212">
        <v>20150006</v>
      </c>
      <c r="F124" s="215" t="e">
        <f t="shared" si="1"/>
        <v>#REF!</v>
      </c>
      <c r="G124" s="215" t="e">
        <f t="shared" si="2"/>
        <v>#REF!</v>
      </c>
      <c r="H124" s="215">
        <f>VLOOKUP(E124,'Captacao ANO A ANO'!$A$1:$E$703,5,FALSE)</f>
        <v>35000</v>
      </c>
    </row>
    <row r="125" spans="2:8" ht="15.75" hidden="1" customHeight="1" x14ac:dyDescent="0.25">
      <c r="B125" s="212">
        <v>20150007</v>
      </c>
      <c r="D125" s="212" t="b">
        <f t="shared" si="0"/>
        <v>1</v>
      </c>
      <c r="E125" s="212">
        <v>20150007</v>
      </c>
      <c r="F125" s="215" t="e">
        <f t="shared" si="1"/>
        <v>#REF!</v>
      </c>
      <c r="G125" s="215" t="e">
        <f t="shared" si="2"/>
        <v>#REF!</v>
      </c>
      <c r="H125" s="215">
        <f>VLOOKUP(E125,'Captacao ANO A ANO'!$A$1:$E$703,5,FALSE)</f>
        <v>4363.91</v>
      </c>
    </row>
    <row r="126" spans="2:8" ht="15.75" hidden="1" customHeight="1" x14ac:dyDescent="0.25">
      <c r="B126" s="212">
        <v>20150008</v>
      </c>
      <c r="D126" s="212" t="b">
        <f t="shared" si="0"/>
        <v>1</v>
      </c>
      <c r="E126" s="212">
        <v>20150008</v>
      </c>
      <c r="F126" s="215" t="e">
        <f t="shared" si="1"/>
        <v>#REF!</v>
      </c>
      <c r="G126" s="215" t="e">
        <f t="shared" si="2"/>
        <v>#REF!</v>
      </c>
      <c r="H126" s="215">
        <f>VLOOKUP(E126,'Captacao ANO A ANO'!$A$1:$E$703,5,FALSE)</f>
        <v>129989.08</v>
      </c>
    </row>
    <row r="127" spans="2:8" ht="15.75" hidden="1" customHeight="1" x14ac:dyDescent="0.25">
      <c r="B127" s="212">
        <v>20150009</v>
      </c>
      <c r="D127" s="212" t="b">
        <f t="shared" si="0"/>
        <v>1</v>
      </c>
      <c r="E127" s="212">
        <v>20150009</v>
      </c>
      <c r="F127" s="215" t="e">
        <f t="shared" si="1"/>
        <v>#REF!</v>
      </c>
      <c r="G127" s="215" t="e">
        <f t="shared" si="2"/>
        <v>#REF!</v>
      </c>
      <c r="H127" s="215">
        <f>VLOOKUP(E127,'Captacao ANO A ANO'!$A$1:$E$703,5,FALSE)</f>
        <v>3012.03</v>
      </c>
    </row>
    <row r="128" spans="2:8" ht="15.75" hidden="1" customHeight="1" x14ac:dyDescent="0.25">
      <c r="B128" s="212">
        <v>20150010</v>
      </c>
      <c r="D128" s="212" t="b">
        <f t="shared" si="0"/>
        <v>1</v>
      </c>
      <c r="E128" s="212">
        <v>20150010</v>
      </c>
      <c r="F128" s="215" t="e">
        <f t="shared" si="1"/>
        <v>#REF!</v>
      </c>
      <c r="G128" s="215" t="e">
        <f t="shared" si="2"/>
        <v>#REF!</v>
      </c>
      <c r="H128" s="215">
        <f>VLOOKUP(E128,'Captacao ANO A ANO'!$A$1:$E$703,5,FALSE)</f>
        <v>6171.72</v>
      </c>
    </row>
    <row r="129" spans="2:8" ht="15.75" hidden="1" customHeight="1" x14ac:dyDescent="0.25">
      <c r="B129" s="212">
        <v>20150011</v>
      </c>
      <c r="D129" s="212" t="b">
        <f t="shared" si="0"/>
        <v>1</v>
      </c>
      <c r="E129" s="212">
        <v>20150011</v>
      </c>
      <c r="F129" s="215" t="e">
        <f t="shared" si="1"/>
        <v>#REF!</v>
      </c>
      <c r="G129" s="215" t="e">
        <f t="shared" si="2"/>
        <v>#REF!</v>
      </c>
      <c r="H129" s="215">
        <f>VLOOKUP(E129,'Captacao ANO A ANO'!$A$1:$E$703,5,FALSE)</f>
        <v>4899.93</v>
      </c>
    </row>
    <row r="130" spans="2:8" ht="15.75" hidden="1" customHeight="1" x14ac:dyDescent="0.25">
      <c r="B130" s="212">
        <v>20150012</v>
      </c>
      <c r="D130" s="212" t="b">
        <f t="shared" si="0"/>
        <v>1</v>
      </c>
      <c r="E130" s="212">
        <v>20150012</v>
      </c>
      <c r="F130" s="215" t="e">
        <f t="shared" si="1"/>
        <v>#REF!</v>
      </c>
      <c r="G130" s="215" t="e">
        <f t="shared" si="2"/>
        <v>#REF!</v>
      </c>
      <c r="H130" s="215">
        <f>VLOOKUP(E130,'Captacao ANO A ANO'!$A$1:$E$703,5,FALSE)</f>
        <v>1312.58</v>
      </c>
    </row>
    <row r="131" spans="2:8" ht="15.75" hidden="1" customHeight="1" x14ac:dyDescent="0.25">
      <c r="B131" s="212">
        <v>20150013</v>
      </c>
      <c r="D131" s="212" t="b">
        <f t="shared" si="0"/>
        <v>1</v>
      </c>
      <c r="E131" s="212">
        <v>20150013</v>
      </c>
      <c r="F131" s="215" t="e">
        <f t="shared" si="1"/>
        <v>#REF!</v>
      </c>
      <c r="G131" s="215" t="e">
        <f t="shared" si="2"/>
        <v>#REF!</v>
      </c>
      <c r="H131" s="215">
        <f>VLOOKUP(E131,'Captacao ANO A ANO'!$A$1:$E$703,5,FALSE)</f>
        <v>6591.19</v>
      </c>
    </row>
    <row r="132" spans="2:8" ht="15.75" hidden="1" customHeight="1" x14ac:dyDescent="0.25">
      <c r="B132" s="212">
        <v>20150014</v>
      </c>
      <c r="D132" s="212" t="b">
        <f t="shared" si="0"/>
        <v>1</v>
      </c>
      <c r="E132" s="212">
        <v>20150014</v>
      </c>
      <c r="F132" s="215" t="e">
        <f t="shared" si="1"/>
        <v>#REF!</v>
      </c>
      <c r="G132" s="215" t="e">
        <f t="shared" si="2"/>
        <v>#REF!</v>
      </c>
      <c r="H132" s="215">
        <f>VLOOKUP(E132,'Captacao ANO A ANO'!$A$1:$E$703,5,FALSE)</f>
        <v>2044.06</v>
      </c>
    </row>
    <row r="133" spans="2:8" ht="15.75" hidden="1" customHeight="1" x14ac:dyDescent="0.25">
      <c r="B133" s="212">
        <v>20150015</v>
      </c>
      <c r="D133" s="212" t="b">
        <f t="shared" si="0"/>
        <v>1</v>
      </c>
      <c r="E133" s="212">
        <v>20150015</v>
      </c>
      <c r="F133" s="215" t="e">
        <f t="shared" si="1"/>
        <v>#REF!</v>
      </c>
      <c r="G133" s="215" t="e">
        <f t="shared" si="2"/>
        <v>#REF!</v>
      </c>
      <c r="H133" s="215">
        <f>VLOOKUP(E133,'Captacao ANO A ANO'!$A$1:$E$703,5,FALSE)</f>
        <v>3000</v>
      </c>
    </row>
    <row r="134" spans="2:8" ht="15.75" hidden="1" customHeight="1" x14ac:dyDescent="0.25">
      <c r="B134" s="212">
        <v>20150018</v>
      </c>
      <c r="D134" s="212" t="b">
        <f t="shared" si="0"/>
        <v>1</v>
      </c>
      <c r="E134" s="212">
        <v>20150018</v>
      </c>
      <c r="F134" s="215" t="e">
        <f t="shared" si="1"/>
        <v>#REF!</v>
      </c>
      <c r="G134" s="215" t="e">
        <f t="shared" si="2"/>
        <v>#REF!</v>
      </c>
      <c r="H134" s="215">
        <f>VLOOKUP(E134,'Captacao ANO A ANO'!$A$1:$E$703,5,FALSE)</f>
        <v>45492</v>
      </c>
    </row>
    <row r="135" spans="2:8" ht="15.75" hidden="1" customHeight="1" x14ac:dyDescent="0.25">
      <c r="B135" s="212">
        <v>20150019</v>
      </c>
      <c r="D135" s="212" t="b">
        <f t="shared" si="0"/>
        <v>1</v>
      </c>
      <c r="E135" s="212">
        <v>20150019</v>
      </c>
      <c r="F135" s="215" t="e">
        <f t="shared" si="1"/>
        <v>#REF!</v>
      </c>
      <c r="G135" s="215" t="e">
        <f t="shared" si="2"/>
        <v>#REF!</v>
      </c>
      <c r="H135" s="215">
        <f>VLOOKUP(E135,'Captacao ANO A ANO'!$A$1:$E$703,5,FALSE)</f>
        <v>81853.8</v>
      </c>
    </row>
    <row r="136" spans="2:8" ht="15.75" hidden="1" customHeight="1" x14ac:dyDescent="0.25">
      <c r="B136" s="212">
        <v>20150020</v>
      </c>
      <c r="D136" s="212" t="b">
        <f t="shared" si="0"/>
        <v>1</v>
      </c>
      <c r="E136" s="212">
        <v>20150020</v>
      </c>
      <c r="F136" s="215" t="e">
        <f t="shared" si="1"/>
        <v>#REF!</v>
      </c>
      <c r="G136" s="215" t="e">
        <f t="shared" si="2"/>
        <v>#REF!</v>
      </c>
      <c r="H136" s="215">
        <f>VLOOKUP(E136,'Captacao ANO A ANO'!$A$1:$E$703,5,FALSE)</f>
        <v>172654.2</v>
      </c>
    </row>
    <row r="137" spans="2:8" ht="15.75" hidden="1" customHeight="1" x14ac:dyDescent="0.25">
      <c r="B137" s="212">
        <v>20150021</v>
      </c>
      <c r="D137" s="212" t="b">
        <f t="shared" si="0"/>
        <v>1</v>
      </c>
      <c r="E137" s="212">
        <v>20150021</v>
      </c>
      <c r="F137" s="215" t="e">
        <f t="shared" si="1"/>
        <v>#REF!</v>
      </c>
      <c r="G137" s="215" t="e">
        <f t="shared" si="2"/>
        <v>#REF!</v>
      </c>
      <c r="H137" s="215">
        <f>VLOOKUP(E137,'Captacao ANO A ANO'!$A$1:$E$703,5,FALSE)</f>
        <v>120000</v>
      </c>
    </row>
    <row r="138" spans="2:8" ht="15.75" hidden="1" customHeight="1" x14ac:dyDescent="0.25">
      <c r="B138" s="212">
        <v>20150022</v>
      </c>
      <c r="D138" s="212" t="b">
        <f t="shared" si="0"/>
        <v>1</v>
      </c>
      <c r="E138" s="212">
        <v>20150022</v>
      </c>
      <c r="F138" s="215" t="e">
        <f t="shared" si="1"/>
        <v>#REF!</v>
      </c>
      <c r="G138" s="215" t="e">
        <f t="shared" si="2"/>
        <v>#REF!</v>
      </c>
      <c r="H138" s="215">
        <f>VLOOKUP(E138,'Captacao ANO A ANO'!$A$1:$E$703,5,FALSE)</f>
        <v>32503</v>
      </c>
    </row>
    <row r="139" spans="2:8" ht="15.75" hidden="1" customHeight="1" x14ac:dyDescent="0.25">
      <c r="B139" s="212">
        <v>20150023</v>
      </c>
      <c r="D139" s="212" t="b">
        <f t="shared" si="0"/>
        <v>1</v>
      </c>
      <c r="E139" s="212">
        <v>20150023</v>
      </c>
      <c r="F139" s="215" t="e">
        <f t="shared" si="1"/>
        <v>#REF!</v>
      </c>
      <c r="G139" s="215" t="e">
        <f t="shared" si="2"/>
        <v>#REF!</v>
      </c>
      <c r="H139" s="215">
        <f>VLOOKUP(E139,'Captacao ANO A ANO'!$A$1:$E$703,5,FALSE)</f>
        <v>17497</v>
      </c>
    </row>
    <row r="140" spans="2:8" ht="15.75" hidden="1" customHeight="1" x14ac:dyDescent="0.25">
      <c r="B140" s="212">
        <v>20150024</v>
      </c>
      <c r="D140" s="212" t="b">
        <f t="shared" si="0"/>
        <v>1</v>
      </c>
      <c r="E140" s="212">
        <v>20150024</v>
      </c>
      <c r="F140" s="215" t="e">
        <f t="shared" si="1"/>
        <v>#REF!</v>
      </c>
      <c r="G140" s="215" t="e">
        <f t="shared" si="2"/>
        <v>#REF!</v>
      </c>
      <c r="H140" s="215">
        <f>VLOOKUP(E140,'Captacao ANO A ANO'!$A$1:$E$703,5,FALSE)</f>
        <v>30000</v>
      </c>
    </row>
    <row r="141" spans="2:8" ht="15.75" hidden="1" customHeight="1" x14ac:dyDescent="0.25">
      <c r="B141" s="212">
        <v>20150027</v>
      </c>
      <c r="D141" s="212" t="b">
        <f t="shared" si="0"/>
        <v>1</v>
      </c>
      <c r="E141" s="212">
        <v>20150027</v>
      </c>
      <c r="F141" s="215" t="e">
        <f t="shared" si="1"/>
        <v>#REF!</v>
      </c>
      <c r="G141" s="215" t="e">
        <f t="shared" si="2"/>
        <v>#REF!</v>
      </c>
      <c r="H141" s="215">
        <f>VLOOKUP(E141,'Captacao ANO A ANO'!$A$1:$E$703,5,FALSE)</f>
        <v>165072.38</v>
      </c>
    </row>
    <row r="142" spans="2:8" ht="15.75" hidden="1" customHeight="1" x14ac:dyDescent="0.25">
      <c r="B142" s="212">
        <v>20150028</v>
      </c>
      <c r="D142" s="212" t="b">
        <f t="shared" si="0"/>
        <v>1</v>
      </c>
      <c r="E142" s="212">
        <v>20150028</v>
      </c>
      <c r="F142" s="215" t="e">
        <f t="shared" si="1"/>
        <v>#REF!</v>
      </c>
      <c r="G142" s="215" t="e">
        <f t="shared" si="2"/>
        <v>#REF!</v>
      </c>
      <c r="H142" s="215">
        <f>VLOOKUP(E142,'Captacao ANO A ANO'!$A$1:$E$703,5,FALSE)</f>
        <v>34926.85</v>
      </c>
    </row>
    <row r="143" spans="2:8" ht="15.75" hidden="1" customHeight="1" x14ac:dyDescent="0.25">
      <c r="B143" s="212">
        <v>20150189</v>
      </c>
      <c r="D143" s="212" t="b">
        <f t="shared" si="0"/>
        <v>1</v>
      </c>
      <c r="E143" s="212">
        <v>20150189</v>
      </c>
      <c r="F143" s="215" t="e">
        <f t="shared" si="1"/>
        <v>#REF!</v>
      </c>
      <c r="G143" s="215" t="e">
        <f t="shared" si="2"/>
        <v>#REF!</v>
      </c>
      <c r="H143" s="215">
        <f>VLOOKUP(E143,'Captacao ANO A ANO'!$A$1:$E$703,5,FALSE)</f>
        <v>3433.7</v>
      </c>
    </row>
    <row r="144" spans="2:8" ht="15.75" hidden="1" customHeight="1" x14ac:dyDescent="0.25">
      <c r="B144" s="212">
        <v>20150190</v>
      </c>
      <c r="D144" s="212" t="b">
        <f t="shared" si="0"/>
        <v>1</v>
      </c>
      <c r="E144" s="212">
        <v>20150190</v>
      </c>
      <c r="F144" s="215" t="e">
        <f t="shared" si="1"/>
        <v>#REF!</v>
      </c>
      <c r="G144" s="215" t="e">
        <f t="shared" si="2"/>
        <v>#REF!</v>
      </c>
      <c r="H144" s="215">
        <f>VLOOKUP(E144,'Captacao ANO A ANO'!$A$1:$E$703,5,FALSE)</f>
        <v>19368.09</v>
      </c>
    </row>
    <row r="145" spans="2:8" ht="15.75" hidden="1" customHeight="1" x14ac:dyDescent="0.25">
      <c r="B145" s="212">
        <v>20150191</v>
      </c>
      <c r="D145" s="212" t="b">
        <f t="shared" si="0"/>
        <v>1</v>
      </c>
      <c r="E145" s="212">
        <v>20150191</v>
      </c>
      <c r="F145" s="215" t="e">
        <f t="shared" si="1"/>
        <v>#REF!</v>
      </c>
      <c r="G145" s="215" t="e">
        <f t="shared" si="2"/>
        <v>#REF!</v>
      </c>
      <c r="H145" s="215">
        <f>VLOOKUP(E145,'Captacao ANO A ANO'!$A$1:$E$703,5,FALSE)</f>
        <v>7464.11</v>
      </c>
    </row>
    <row r="146" spans="2:8" ht="15.75" hidden="1" customHeight="1" x14ac:dyDescent="0.25">
      <c r="B146" s="212">
        <v>20150192</v>
      </c>
      <c r="D146" s="212" t="b">
        <f t="shared" si="0"/>
        <v>1</v>
      </c>
      <c r="E146" s="212">
        <v>20150192</v>
      </c>
      <c r="F146" s="215" t="e">
        <f t="shared" si="1"/>
        <v>#REF!</v>
      </c>
      <c r="G146" s="215" t="e">
        <f t="shared" si="2"/>
        <v>#REF!</v>
      </c>
      <c r="H146" s="215">
        <f>VLOOKUP(E146,'Captacao ANO A ANO'!$A$1:$E$703,5,FALSE)</f>
        <v>60687.79</v>
      </c>
    </row>
    <row r="147" spans="2:8" ht="15.75" hidden="1" customHeight="1" x14ac:dyDescent="0.25">
      <c r="B147" s="212">
        <v>20150193</v>
      </c>
      <c r="D147" s="212" t="b">
        <f t="shared" si="0"/>
        <v>1</v>
      </c>
      <c r="E147" s="212">
        <v>20150193</v>
      </c>
      <c r="F147" s="215" t="e">
        <f t="shared" si="1"/>
        <v>#REF!</v>
      </c>
      <c r="G147" s="215" t="e">
        <f t="shared" si="2"/>
        <v>#REF!</v>
      </c>
      <c r="H147" s="215">
        <f>VLOOKUP(E147,'Captacao ANO A ANO'!$A$1:$E$703,5,FALSE)</f>
        <v>8793.5400000000009</v>
      </c>
    </row>
    <row r="148" spans="2:8" ht="15.75" hidden="1" customHeight="1" x14ac:dyDescent="0.25">
      <c r="B148" s="212">
        <v>20150194</v>
      </c>
      <c r="D148" s="212" t="b">
        <f t="shared" si="0"/>
        <v>1</v>
      </c>
      <c r="E148" s="212">
        <v>20150194</v>
      </c>
      <c r="F148" s="215" t="e">
        <f t="shared" si="1"/>
        <v>#REF!</v>
      </c>
      <c r="G148" s="215" t="e">
        <f t="shared" si="2"/>
        <v>#REF!</v>
      </c>
      <c r="H148" s="215">
        <f>VLOOKUP(E148,'Captacao ANO A ANO'!$A$1:$E$703,5,FALSE)</f>
        <v>5606.61</v>
      </c>
    </row>
    <row r="149" spans="2:8" ht="15.75" hidden="1" customHeight="1" x14ac:dyDescent="0.25">
      <c r="B149" s="212">
        <v>20150195</v>
      </c>
      <c r="D149" s="212" t="b">
        <f t="shared" si="0"/>
        <v>1</v>
      </c>
      <c r="E149" s="212">
        <v>20150195</v>
      </c>
      <c r="F149" s="215" t="e">
        <f t="shared" si="1"/>
        <v>#REF!</v>
      </c>
      <c r="G149" s="215" t="e">
        <f t="shared" si="2"/>
        <v>#REF!</v>
      </c>
      <c r="H149" s="215">
        <f>VLOOKUP(E149,'Captacao ANO A ANO'!$A$1:$E$703,5,FALSE)</f>
        <v>184220.77</v>
      </c>
    </row>
    <row r="150" spans="2:8" ht="15.75" hidden="1" customHeight="1" x14ac:dyDescent="0.25">
      <c r="B150" s="212">
        <v>20150196</v>
      </c>
      <c r="D150" s="212" t="b">
        <f t="shared" si="0"/>
        <v>1</v>
      </c>
      <c r="E150" s="212">
        <v>20150196</v>
      </c>
      <c r="F150" s="215" t="e">
        <f t="shared" si="1"/>
        <v>#REF!</v>
      </c>
      <c r="G150" s="215" t="e">
        <f t="shared" si="2"/>
        <v>#REF!</v>
      </c>
      <c r="H150" s="215">
        <f>VLOOKUP(E150,'Captacao ANO A ANO'!$A$1:$E$703,5,FALSE)</f>
        <v>30947.78</v>
      </c>
    </row>
    <row r="151" spans="2:8" ht="15.75" hidden="1" customHeight="1" x14ac:dyDescent="0.25">
      <c r="B151" s="212">
        <v>20150197</v>
      </c>
      <c r="D151" s="212" t="b">
        <f t="shared" si="0"/>
        <v>1</v>
      </c>
      <c r="E151" s="212">
        <v>20150197</v>
      </c>
      <c r="F151" s="215" t="e">
        <f t="shared" si="1"/>
        <v>#REF!</v>
      </c>
      <c r="G151" s="215" t="e">
        <f t="shared" si="2"/>
        <v>#REF!</v>
      </c>
      <c r="H151" s="215">
        <f>VLOOKUP(E151,'Captacao ANO A ANO'!$A$1:$E$703,5,FALSE)</f>
        <v>3333.33</v>
      </c>
    </row>
    <row r="152" spans="2:8" ht="15.75" hidden="1" customHeight="1" x14ac:dyDescent="0.25">
      <c r="B152" s="212">
        <v>20150198</v>
      </c>
      <c r="D152" s="212" t="b">
        <f t="shared" si="0"/>
        <v>1</v>
      </c>
      <c r="E152" s="212">
        <v>20150198</v>
      </c>
      <c r="F152" s="215" t="e">
        <f t="shared" si="1"/>
        <v>#REF!</v>
      </c>
      <c r="G152" s="215" t="e">
        <f t="shared" si="2"/>
        <v>#REF!</v>
      </c>
      <c r="H152" s="215">
        <f>VLOOKUP(E152,'Captacao ANO A ANO'!$A$1:$E$703,5,FALSE)</f>
        <v>147500</v>
      </c>
    </row>
    <row r="153" spans="2:8" ht="15.75" hidden="1" customHeight="1" x14ac:dyDescent="0.25">
      <c r="B153" s="212">
        <v>20150199</v>
      </c>
      <c r="D153" s="212" t="b">
        <f t="shared" si="0"/>
        <v>1</v>
      </c>
      <c r="E153" s="212">
        <v>20150199</v>
      </c>
      <c r="F153" s="215" t="e">
        <f t="shared" si="1"/>
        <v>#REF!</v>
      </c>
      <c r="G153" s="215" t="e">
        <f t="shared" si="2"/>
        <v>#REF!</v>
      </c>
      <c r="H153" s="215">
        <f>VLOOKUP(E153,'Captacao ANO A ANO'!$A$1:$E$703,5,FALSE)</f>
        <v>4349</v>
      </c>
    </row>
    <row r="154" spans="2:8" ht="15.75" hidden="1" customHeight="1" x14ac:dyDescent="0.25">
      <c r="B154" s="212">
        <v>20150200</v>
      </c>
      <c r="D154" s="212" t="b">
        <f t="shared" si="0"/>
        <v>1</v>
      </c>
      <c r="E154" s="212">
        <v>20150200</v>
      </c>
      <c r="F154" s="215" t="e">
        <f t="shared" si="1"/>
        <v>#REF!</v>
      </c>
      <c r="G154" s="215" t="e">
        <f t="shared" si="2"/>
        <v>#REF!</v>
      </c>
      <c r="H154" s="215">
        <f>VLOOKUP(E154,'Captacao ANO A ANO'!$A$1:$E$703,5,FALSE)</f>
        <v>70730.820000000007</v>
      </c>
    </row>
    <row r="155" spans="2:8" ht="15.75" hidden="1" customHeight="1" x14ac:dyDescent="0.25">
      <c r="B155" s="212">
        <v>20150201</v>
      </c>
      <c r="D155" s="212" t="b">
        <f t="shared" si="0"/>
        <v>1</v>
      </c>
      <c r="E155" s="212">
        <v>20150201</v>
      </c>
      <c r="F155" s="215" t="e">
        <f t="shared" si="1"/>
        <v>#REF!</v>
      </c>
      <c r="G155" s="215" t="e">
        <f t="shared" si="2"/>
        <v>#REF!</v>
      </c>
      <c r="H155" s="215">
        <f>VLOOKUP(E155,'Captacao ANO A ANO'!$A$1:$E$703,5,FALSE)</f>
        <v>30947.78</v>
      </c>
    </row>
    <row r="156" spans="2:8" ht="15.75" hidden="1" customHeight="1" x14ac:dyDescent="0.25">
      <c r="B156" s="212">
        <v>20150202</v>
      </c>
      <c r="D156" s="212" t="b">
        <f t="shared" si="0"/>
        <v>1</v>
      </c>
      <c r="E156" s="212">
        <v>20150202</v>
      </c>
      <c r="F156" s="215" t="e">
        <f t="shared" si="1"/>
        <v>#REF!</v>
      </c>
      <c r="G156" s="215" t="e">
        <f t="shared" si="2"/>
        <v>#REF!</v>
      </c>
      <c r="H156" s="215">
        <f>VLOOKUP(E156,'Captacao ANO A ANO'!$A$1:$E$703,5,FALSE)</f>
        <v>4642.01</v>
      </c>
    </row>
    <row r="157" spans="2:8" ht="15.75" hidden="1" customHeight="1" x14ac:dyDescent="0.25">
      <c r="B157" s="212">
        <v>20150203</v>
      </c>
      <c r="D157" s="212" t="b">
        <f t="shared" si="0"/>
        <v>1</v>
      </c>
      <c r="E157" s="212">
        <v>20150203</v>
      </c>
      <c r="F157" s="215" t="e">
        <f t="shared" si="1"/>
        <v>#REF!</v>
      </c>
      <c r="G157" s="215" t="e">
        <f t="shared" si="2"/>
        <v>#REF!</v>
      </c>
      <c r="H157" s="215">
        <f>VLOOKUP(E157,'Captacao ANO A ANO'!$A$1:$E$703,5,FALSE)</f>
        <v>7742.5</v>
      </c>
    </row>
    <row r="158" spans="2:8" ht="15.75" hidden="1" customHeight="1" x14ac:dyDescent="0.25">
      <c r="B158" s="212">
        <v>20150204</v>
      </c>
      <c r="D158" s="212" t="b">
        <f t="shared" si="0"/>
        <v>1</v>
      </c>
      <c r="E158" s="212">
        <v>20150204</v>
      </c>
      <c r="F158" s="215" t="e">
        <f t="shared" si="1"/>
        <v>#REF!</v>
      </c>
      <c r="G158" s="215" t="e">
        <f t="shared" si="2"/>
        <v>#REF!</v>
      </c>
      <c r="H158" s="215">
        <f>VLOOKUP(E158,'Captacao ANO A ANO'!$A$1:$E$703,5,FALSE)</f>
        <v>3323.24</v>
      </c>
    </row>
    <row r="159" spans="2:8" ht="15.75" hidden="1" customHeight="1" x14ac:dyDescent="0.25">
      <c r="B159" s="212">
        <v>20150205</v>
      </c>
      <c r="D159" s="212" t="b">
        <f t="shared" si="0"/>
        <v>1</v>
      </c>
      <c r="E159" s="212">
        <v>20150205</v>
      </c>
      <c r="F159" s="215" t="e">
        <f t="shared" si="1"/>
        <v>#REF!</v>
      </c>
      <c r="G159" s="215" t="e">
        <f t="shared" si="2"/>
        <v>#REF!</v>
      </c>
      <c r="H159" s="215">
        <f>VLOOKUP(E159,'Captacao ANO A ANO'!$A$1:$E$703,5,FALSE)</f>
        <v>3476.64</v>
      </c>
    </row>
    <row r="160" spans="2:8" ht="15.75" hidden="1" customHeight="1" x14ac:dyDescent="0.25">
      <c r="B160" s="212">
        <v>20150206</v>
      </c>
      <c r="D160" s="212" t="b">
        <f t="shared" si="0"/>
        <v>1</v>
      </c>
      <c r="E160" s="212">
        <v>20150206</v>
      </c>
      <c r="F160" s="215" t="e">
        <f t="shared" si="1"/>
        <v>#REF!</v>
      </c>
      <c r="G160" s="215" t="e">
        <f t="shared" si="2"/>
        <v>#REF!</v>
      </c>
      <c r="H160" s="215">
        <f>VLOOKUP(E160,'Captacao ANO A ANO'!$A$1:$E$703,5,FALSE)</f>
        <v>343727.83</v>
      </c>
    </row>
    <row r="161" spans="2:9" ht="15.75" hidden="1" customHeight="1" x14ac:dyDescent="0.25">
      <c r="B161" s="212">
        <v>20150208</v>
      </c>
      <c r="D161" s="212" t="b">
        <f t="shared" si="0"/>
        <v>1</v>
      </c>
      <c r="E161" s="212">
        <v>20150208</v>
      </c>
      <c r="F161" s="215" t="e">
        <f t="shared" si="1"/>
        <v>#REF!</v>
      </c>
      <c r="G161" s="215" t="e">
        <f t="shared" si="2"/>
        <v>#REF!</v>
      </c>
      <c r="H161" s="215">
        <f>VLOOKUP(E161,'Captacao ANO A ANO'!$A$1:$E$703,5,FALSE)</f>
        <v>5555.56</v>
      </c>
    </row>
    <row r="162" spans="2:9" ht="15.75" hidden="1" customHeight="1" x14ac:dyDescent="0.25">
      <c r="B162" s="212">
        <v>20150211</v>
      </c>
      <c r="D162" s="212" t="b">
        <f t="shared" si="0"/>
        <v>1</v>
      </c>
      <c r="E162" s="212">
        <v>20150211</v>
      </c>
      <c r="F162" s="215" t="e">
        <f t="shared" si="1"/>
        <v>#REF!</v>
      </c>
      <c r="G162" s="215" t="e">
        <f t="shared" si="2"/>
        <v>#REF!</v>
      </c>
      <c r="H162" s="215">
        <f>VLOOKUP(E162,'Captacao ANO A ANO'!$A$1:$E$703,5,FALSE)</f>
        <v>15111.11</v>
      </c>
    </row>
    <row r="163" spans="2:9" ht="15.75" customHeight="1" x14ac:dyDescent="0.25">
      <c r="B163" s="212">
        <v>20150212</v>
      </c>
      <c r="D163" s="212" t="b">
        <f t="shared" si="0"/>
        <v>0</v>
      </c>
      <c r="F163" s="215" t="e">
        <f t="shared" si="1"/>
        <v>#REF!</v>
      </c>
      <c r="G163" s="215" t="e">
        <f t="shared" si="2"/>
        <v>#REF!</v>
      </c>
      <c r="H163" s="215" t="e">
        <f>VLOOKUP(E163,'Captacao ANO A ANO'!$A$1:$E$703,5,FALSE)</f>
        <v>#N/A</v>
      </c>
      <c r="I163" s="285" t="s">
        <v>3835</v>
      </c>
    </row>
    <row r="164" spans="2:9" ht="15.75" hidden="1" customHeight="1" x14ac:dyDescent="0.25">
      <c r="B164" s="212">
        <v>20150213</v>
      </c>
      <c r="D164" s="212" t="b">
        <f t="shared" si="0"/>
        <v>1</v>
      </c>
      <c r="E164" s="212">
        <v>20150213</v>
      </c>
      <c r="F164" s="215" t="e">
        <f t="shared" si="1"/>
        <v>#REF!</v>
      </c>
      <c r="G164" s="215" t="e">
        <f t="shared" si="2"/>
        <v>#REF!</v>
      </c>
      <c r="H164" s="215">
        <f>VLOOKUP(E164,'Captacao ANO A ANO'!$A$1:$E$703,5,FALSE)</f>
        <v>8506.2199999999993</v>
      </c>
    </row>
    <row r="165" spans="2:9" ht="15.75" hidden="1" customHeight="1" x14ac:dyDescent="0.25">
      <c r="B165" s="212">
        <v>20150216</v>
      </c>
      <c r="D165" s="212" t="b">
        <f t="shared" si="0"/>
        <v>1</v>
      </c>
      <c r="E165" s="212">
        <v>20150216</v>
      </c>
      <c r="F165" s="215" t="e">
        <f t="shared" si="1"/>
        <v>#REF!</v>
      </c>
      <c r="G165" s="215" t="e">
        <f t="shared" si="2"/>
        <v>#REF!</v>
      </c>
      <c r="H165" s="215">
        <f>VLOOKUP(E165,'Captacao ANO A ANO'!$A$1:$E$703,5,FALSE)</f>
        <v>13000</v>
      </c>
    </row>
    <row r="166" spans="2:9" ht="15.75" hidden="1" customHeight="1" x14ac:dyDescent="0.25">
      <c r="B166" s="212">
        <v>20150217</v>
      </c>
      <c r="D166" s="212" t="b">
        <f t="shared" si="0"/>
        <v>1</v>
      </c>
      <c r="E166" s="212">
        <v>20150217</v>
      </c>
      <c r="F166" s="215" t="e">
        <f t="shared" si="1"/>
        <v>#REF!</v>
      </c>
      <c r="G166" s="215" t="e">
        <f t="shared" si="2"/>
        <v>#REF!</v>
      </c>
      <c r="H166" s="215">
        <f>VLOOKUP(E166,'Captacao ANO A ANO'!$A$1:$E$703,5,FALSE)</f>
        <v>151495.56</v>
      </c>
    </row>
    <row r="167" spans="2:9" ht="15.75" hidden="1" customHeight="1" x14ac:dyDescent="0.25">
      <c r="B167" s="212">
        <v>20150218</v>
      </c>
      <c r="D167" s="212" t="b">
        <f t="shared" si="0"/>
        <v>1</v>
      </c>
      <c r="E167" s="212">
        <v>20150218</v>
      </c>
      <c r="F167" s="215" t="e">
        <f t="shared" si="1"/>
        <v>#REF!</v>
      </c>
      <c r="G167" s="215" t="e">
        <f t="shared" si="2"/>
        <v>#REF!</v>
      </c>
      <c r="H167" s="215">
        <f>VLOOKUP(E167,'Captacao ANO A ANO'!$A$1:$E$703,5,FALSE)</f>
        <v>26666.67</v>
      </c>
    </row>
    <row r="168" spans="2:9" ht="15.75" hidden="1" customHeight="1" x14ac:dyDescent="0.25">
      <c r="B168" s="212">
        <v>20150219</v>
      </c>
      <c r="D168" s="212" t="b">
        <f t="shared" si="0"/>
        <v>1</v>
      </c>
      <c r="E168" s="212">
        <v>20150219</v>
      </c>
      <c r="F168" s="215" t="e">
        <f t="shared" si="1"/>
        <v>#REF!</v>
      </c>
      <c r="G168" s="215" t="e">
        <f t="shared" si="2"/>
        <v>#REF!</v>
      </c>
      <c r="H168" s="215">
        <f>VLOOKUP(E168,'Captacao ANO A ANO'!$A$1:$E$703,5,FALSE)</f>
        <v>8493.33</v>
      </c>
    </row>
    <row r="169" spans="2:9" ht="15.75" hidden="1" customHeight="1" x14ac:dyDescent="0.25">
      <c r="B169" s="212">
        <v>20150221</v>
      </c>
      <c r="D169" s="212" t="b">
        <f t="shared" si="0"/>
        <v>1</v>
      </c>
      <c r="E169" s="212">
        <v>20150221</v>
      </c>
      <c r="F169" s="215" t="e">
        <f t="shared" si="1"/>
        <v>#REF!</v>
      </c>
      <c r="G169" s="215" t="e">
        <f t="shared" si="2"/>
        <v>#REF!</v>
      </c>
      <c r="H169" s="215">
        <f>VLOOKUP(E169,'Captacao ANO A ANO'!$A$1:$E$703,5,FALSE)</f>
        <v>42525.26</v>
      </c>
    </row>
    <row r="170" spans="2:9" ht="15.75" hidden="1" customHeight="1" x14ac:dyDescent="0.25">
      <c r="B170" s="212">
        <v>20150222</v>
      </c>
      <c r="D170" s="212" t="b">
        <f t="shared" si="0"/>
        <v>1</v>
      </c>
      <c r="E170" s="212">
        <v>20150222</v>
      </c>
      <c r="F170" s="215" t="e">
        <f t="shared" si="1"/>
        <v>#REF!</v>
      </c>
      <c r="G170" s="215" t="e">
        <f t="shared" si="2"/>
        <v>#REF!</v>
      </c>
      <c r="H170" s="215">
        <f>VLOOKUP(E170,'Captacao ANO A ANO'!$A$1:$E$703,5,FALSE)</f>
        <v>6519.2</v>
      </c>
    </row>
    <row r="171" spans="2:9" ht="15.75" hidden="1" customHeight="1" x14ac:dyDescent="0.25">
      <c r="B171" s="212">
        <v>20150223</v>
      </c>
      <c r="D171" s="212" t="b">
        <f t="shared" si="0"/>
        <v>1</v>
      </c>
      <c r="E171" s="212">
        <v>20150223</v>
      </c>
      <c r="F171" s="215" t="e">
        <f t="shared" si="1"/>
        <v>#REF!</v>
      </c>
      <c r="G171" s="215" t="e">
        <f t="shared" si="2"/>
        <v>#REF!</v>
      </c>
      <c r="H171" s="215">
        <f>VLOOKUP(E171,'Captacao ANO A ANO'!$A$1:$E$703,5,FALSE)</f>
        <v>130043.98</v>
      </c>
    </row>
    <row r="172" spans="2:9" ht="15.75" hidden="1" customHeight="1" x14ac:dyDescent="0.25">
      <c r="B172" s="212">
        <v>20150224</v>
      </c>
      <c r="D172" s="212" t="b">
        <f t="shared" si="0"/>
        <v>1</v>
      </c>
      <c r="E172" s="212">
        <v>20150224</v>
      </c>
      <c r="F172" s="215" t="e">
        <f t="shared" si="1"/>
        <v>#REF!</v>
      </c>
      <c r="G172" s="215" t="e">
        <f t="shared" si="2"/>
        <v>#REF!</v>
      </c>
      <c r="H172" s="215">
        <f>VLOOKUP(E172,'Captacao ANO A ANO'!$A$1:$E$703,5,FALSE)</f>
        <v>11592.9</v>
      </c>
    </row>
    <row r="173" spans="2:9" ht="15.75" hidden="1" customHeight="1" x14ac:dyDescent="0.25">
      <c r="B173" s="212">
        <v>20150225</v>
      </c>
      <c r="D173" s="212" t="b">
        <f t="shared" si="0"/>
        <v>1</v>
      </c>
      <c r="E173" s="212">
        <v>20150225</v>
      </c>
      <c r="F173" s="215" t="e">
        <f t="shared" si="1"/>
        <v>#REF!</v>
      </c>
      <c r="G173" s="215" t="e">
        <f t="shared" si="2"/>
        <v>#REF!</v>
      </c>
      <c r="H173" s="215">
        <f>VLOOKUP(E173,'Captacao ANO A ANO'!$A$1:$E$703,5,FALSE)</f>
        <v>34468.839999999997</v>
      </c>
    </row>
    <row r="174" spans="2:9" ht="15.75" hidden="1" customHeight="1" x14ac:dyDescent="0.25">
      <c r="B174" s="212">
        <v>20150226</v>
      </c>
      <c r="D174" s="212" t="b">
        <f t="shared" si="0"/>
        <v>1</v>
      </c>
      <c r="E174" s="212">
        <v>20150226</v>
      </c>
      <c r="F174" s="215" t="e">
        <f t="shared" si="1"/>
        <v>#REF!</v>
      </c>
      <c r="G174" s="215" t="e">
        <f t="shared" si="2"/>
        <v>#REF!</v>
      </c>
      <c r="H174" s="215">
        <f>VLOOKUP(E174,'Captacao ANO A ANO'!$A$1:$E$703,5,FALSE)</f>
        <v>14187.2</v>
      </c>
    </row>
    <row r="175" spans="2:9" ht="15.75" hidden="1" customHeight="1" x14ac:dyDescent="0.25">
      <c r="B175" s="212">
        <v>20150227</v>
      </c>
      <c r="D175" s="212" t="b">
        <f t="shared" si="0"/>
        <v>1</v>
      </c>
      <c r="E175" s="212">
        <v>20150227</v>
      </c>
      <c r="F175" s="215" t="e">
        <f t="shared" si="1"/>
        <v>#REF!</v>
      </c>
      <c r="G175" s="215" t="e">
        <f t="shared" si="2"/>
        <v>#REF!</v>
      </c>
      <c r="H175" s="215">
        <f>VLOOKUP(E175,'Captacao ANO A ANO'!$A$1:$E$703,5,FALSE)</f>
        <v>15715.42</v>
      </c>
    </row>
    <row r="176" spans="2:9" ht="15.75" hidden="1" customHeight="1" x14ac:dyDescent="0.25">
      <c r="B176" s="212">
        <v>20150228</v>
      </c>
      <c r="D176" s="212" t="b">
        <f t="shared" si="0"/>
        <v>1</v>
      </c>
      <c r="E176" s="212">
        <v>20150228</v>
      </c>
      <c r="F176" s="215" t="e">
        <f t="shared" si="1"/>
        <v>#REF!</v>
      </c>
      <c r="G176" s="215" t="e">
        <f t="shared" si="2"/>
        <v>#REF!</v>
      </c>
      <c r="H176" s="215">
        <f>VLOOKUP(E176,'Captacao ANO A ANO'!$A$1:$E$703,5,FALSE)</f>
        <v>18000</v>
      </c>
    </row>
    <row r="177" spans="2:8" ht="15.75" hidden="1" customHeight="1" x14ac:dyDescent="0.25">
      <c r="B177" s="212">
        <v>20150231</v>
      </c>
      <c r="D177" s="212" t="b">
        <f t="shared" si="0"/>
        <v>1</v>
      </c>
      <c r="E177" s="212">
        <v>20150231</v>
      </c>
      <c r="F177" s="215" t="e">
        <f t="shared" si="1"/>
        <v>#REF!</v>
      </c>
      <c r="G177" s="215" t="e">
        <f t="shared" si="2"/>
        <v>#REF!</v>
      </c>
      <c r="H177" s="215">
        <f>VLOOKUP(E177,'Captacao ANO A ANO'!$A$1:$E$703,5,FALSE)</f>
        <v>3333.33</v>
      </c>
    </row>
    <row r="178" spans="2:8" ht="15.75" hidden="1" customHeight="1" x14ac:dyDescent="0.25">
      <c r="B178" s="212">
        <v>20150232</v>
      </c>
      <c r="D178" s="212" t="b">
        <f t="shared" si="0"/>
        <v>1</v>
      </c>
      <c r="E178" s="212">
        <v>20150232</v>
      </c>
      <c r="F178" s="215" t="e">
        <f t="shared" si="1"/>
        <v>#REF!</v>
      </c>
      <c r="G178" s="215" t="e">
        <f t="shared" si="2"/>
        <v>#REF!</v>
      </c>
      <c r="H178" s="215">
        <f>VLOOKUP(E178,'Captacao ANO A ANO'!$A$1:$E$703,5,FALSE)</f>
        <v>35000</v>
      </c>
    </row>
    <row r="179" spans="2:8" ht="15.75" hidden="1" customHeight="1" x14ac:dyDescent="0.25">
      <c r="B179" s="212">
        <v>20150233</v>
      </c>
      <c r="D179" s="212" t="b">
        <f t="shared" si="0"/>
        <v>1</v>
      </c>
      <c r="E179" s="212">
        <v>20150233</v>
      </c>
      <c r="F179" s="215" t="e">
        <f t="shared" si="1"/>
        <v>#REF!</v>
      </c>
      <c r="G179" s="215" t="e">
        <f t="shared" si="2"/>
        <v>#REF!</v>
      </c>
      <c r="H179" s="215">
        <f>VLOOKUP(E179,'Captacao ANO A ANO'!$A$1:$E$703,5,FALSE)</f>
        <v>35000</v>
      </c>
    </row>
    <row r="180" spans="2:8" ht="15.75" hidden="1" customHeight="1" x14ac:dyDescent="0.25">
      <c r="B180" s="212">
        <v>20150235</v>
      </c>
      <c r="D180" s="212" t="b">
        <f t="shared" si="0"/>
        <v>1</v>
      </c>
      <c r="E180" s="212">
        <v>20150235</v>
      </c>
      <c r="F180" s="215" t="e">
        <f t="shared" si="1"/>
        <v>#REF!</v>
      </c>
      <c r="G180" s="215" t="e">
        <f t="shared" si="2"/>
        <v>#REF!</v>
      </c>
      <c r="H180" s="215">
        <f>VLOOKUP(E180,'Captacao ANO A ANO'!$A$1:$E$703,5,FALSE)</f>
        <v>251295.32</v>
      </c>
    </row>
    <row r="181" spans="2:8" ht="15.75" hidden="1" customHeight="1" x14ac:dyDescent="0.25">
      <c r="B181" s="212">
        <v>20150237</v>
      </c>
      <c r="D181" s="212" t="b">
        <f t="shared" si="0"/>
        <v>1</v>
      </c>
      <c r="E181" s="212">
        <v>20150237</v>
      </c>
      <c r="F181" s="215" t="e">
        <f t="shared" si="1"/>
        <v>#REF!</v>
      </c>
      <c r="G181" s="215" t="e">
        <f t="shared" si="2"/>
        <v>#REF!</v>
      </c>
      <c r="H181" s="215">
        <f>VLOOKUP(E181,'Captacao ANO A ANO'!$A$1:$E$703,5,FALSE)</f>
        <v>133333.32999999999</v>
      </c>
    </row>
    <row r="182" spans="2:8" ht="15.75" hidden="1" customHeight="1" x14ac:dyDescent="0.25">
      <c r="B182" s="212">
        <v>20150238</v>
      </c>
      <c r="D182" s="212" t="b">
        <f t="shared" si="0"/>
        <v>1</v>
      </c>
      <c r="E182" s="212">
        <v>20150238</v>
      </c>
      <c r="F182" s="215" t="e">
        <f t="shared" si="1"/>
        <v>#REF!</v>
      </c>
      <c r="G182" s="215" t="e">
        <f t="shared" si="2"/>
        <v>#REF!</v>
      </c>
      <c r="H182" s="215">
        <f>VLOOKUP(E182,'Captacao ANO A ANO'!$A$1:$E$703,5,FALSE)</f>
        <v>115240.11</v>
      </c>
    </row>
    <row r="183" spans="2:8" ht="15.75" hidden="1" customHeight="1" x14ac:dyDescent="0.25">
      <c r="B183" s="212">
        <v>20150240</v>
      </c>
      <c r="D183" s="212" t="b">
        <f t="shared" si="0"/>
        <v>1</v>
      </c>
      <c r="E183" s="212">
        <v>20150240</v>
      </c>
      <c r="F183" s="215" t="e">
        <f t="shared" si="1"/>
        <v>#REF!</v>
      </c>
      <c r="G183" s="215" t="e">
        <f t="shared" si="2"/>
        <v>#REF!</v>
      </c>
      <c r="H183" s="215">
        <f>VLOOKUP(E183,'Captacao ANO A ANO'!$A$1:$E$703,5,FALSE)</f>
        <v>42917.01</v>
      </c>
    </row>
    <row r="184" spans="2:8" ht="15.75" hidden="1" customHeight="1" x14ac:dyDescent="0.25">
      <c r="B184" s="212">
        <v>20150241</v>
      </c>
      <c r="D184" s="212" t="b">
        <f t="shared" si="0"/>
        <v>1</v>
      </c>
      <c r="E184" s="212">
        <v>20150241</v>
      </c>
      <c r="F184" s="215" t="e">
        <f t="shared" si="1"/>
        <v>#REF!</v>
      </c>
      <c r="G184" s="215" t="e">
        <f t="shared" si="2"/>
        <v>#REF!</v>
      </c>
      <c r="H184" s="215">
        <f>VLOOKUP(E184,'Captacao ANO A ANO'!$A$1:$E$703,5,FALSE)</f>
        <v>225733.04</v>
      </c>
    </row>
    <row r="185" spans="2:8" ht="15.75" hidden="1" customHeight="1" x14ac:dyDescent="0.25">
      <c r="B185" s="212">
        <v>20150242</v>
      </c>
      <c r="D185" s="212" t="b">
        <f t="shared" si="0"/>
        <v>1</v>
      </c>
      <c r="E185" s="212">
        <v>20150242</v>
      </c>
      <c r="F185" s="215" t="e">
        <f t="shared" si="1"/>
        <v>#REF!</v>
      </c>
      <c r="G185" s="215" t="e">
        <f t="shared" si="2"/>
        <v>#REF!</v>
      </c>
      <c r="H185" s="215">
        <f>VLOOKUP(E185,'Captacao ANO A ANO'!$A$1:$E$703,5,FALSE)</f>
        <v>64760.959999999999</v>
      </c>
    </row>
    <row r="186" spans="2:8" ht="15.75" hidden="1" customHeight="1" x14ac:dyDescent="0.25">
      <c r="B186" s="212">
        <v>20150243</v>
      </c>
      <c r="D186" s="212" t="b">
        <f t="shared" si="0"/>
        <v>1</v>
      </c>
      <c r="E186" s="212">
        <v>20150243</v>
      </c>
      <c r="F186" s="215" t="e">
        <f t="shared" si="1"/>
        <v>#REF!</v>
      </c>
      <c r="G186" s="215" t="e">
        <f t="shared" si="2"/>
        <v>#REF!</v>
      </c>
      <c r="H186" s="215">
        <f>VLOOKUP(E186,'Captacao ANO A ANO'!$A$1:$E$703,5,FALSE)</f>
        <v>3264.79</v>
      </c>
    </row>
    <row r="187" spans="2:8" ht="15.75" hidden="1" customHeight="1" x14ac:dyDescent="0.25">
      <c r="B187" s="212">
        <v>20150244</v>
      </c>
      <c r="D187" s="212" t="b">
        <f t="shared" si="0"/>
        <v>1</v>
      </c>
      <c r="E187" s="212">
        <v>20150244</v>
      </c>
      <c r="F187" s="215" t="e">
        <f t="shared" si="1"/>
        <v>#REF!</v>
      </c>
      <c r="G187" s="215" t="e">
        <f t="shared" si="2"/>
        <v>#REF!</v>
      </c>
      <c r="H187" s="215">
        <f>VLOOKUP(E187,'Captacao ANO A ANO'!$A$1:$E$703,5,FALSE)</f>
        <v>19269.87</v>
      </c>
    </row>
    <row r="188" spans="2:8" ht="15.75" hidden="1" customHeight="1" x14ac:dyDescent="0.25">
      <c r="B188" s="212">
        <v>20150245</v>
      </c>
      <c r="D188" s="212" t="b">
        <f t="shared" si="0"/>
        <v>1</v>
      </c>
      <c r="E188" s="212">
        <v>20150245</v>
      </c>
      <c r="F188" s="215" t="e">
        <f t="shared" si="1"/>
        <v>#REF!</v>
      </c>
      <c r="G188" s="215" t="e">
        <f t="shared" si="2"/>
        <v>#REF!</v>
      </c>
      <c r="H188" s="215">
        <f>VLOOKUP(E188,'Captacao ANO A ANO'!$A$1:$E$703,5,FALSE)</f>
        <v>7266.14</v>
      </c>
    </row>
    <row r="189" spans="2:8" ht="15.75" hidden="1" customHeight="1" x14ac:dyDescent="0.25">
      <c r="B189" s="212">
        <v>20150246</v>
      </c>
      <c r="D189" s="212" t="b">
        <f t="shared" si="0"/>
        <v>1</v>
      </c>
      <c r="E189" s="212">
        <v>20150246</v>
      </c>
      <c r="F189" s="215" t="e">
        <f t="shared" si="1"/>
        <v>#REF!</v>
      </c>
      <c r="G189" s="215" t="e">
        <f t="shared" si="2"/>
        <v>#REF!</v>
      </c>
      <c r="H189" s="215">
        <f>VLOOKUP(E189,'Captacao ANO A ANO'!$A$1:$E$703,5,FALSE)</f>
        <v>5529.1</v>
      </c>
    </row>
    <row r="190" spans="2:8" ht="15.75" hidden="1" customHeight="1" x14ac:dyDescent="0.25">
      <c r="B190" s="212">
        <v>20150247</v>
      </c>
      <c r="D190" s="212" t="b">
        <f t="shared" si="0"/>
        <v>1</v>
      </c>
      <c r="E190" s="212">
        <v>20150247</v>
      </c>
      <c r="F190" s="215" t="e">
        <f t="shared" si="1"/>
        <v>#REF!</v>
      </c>
      <c r="G190" s="215" t="e">
        <f t="shared" si="2"/>
        <v>#REF!</v>
      </c>
      <c r="H190" s="215">
        <f>VLOOKUP(E190,'Captacao ANO A ANO'!$A$1:$E$703,5,FALSE)</f>
        <v>8499.8799999999992</v>
      </c>
    </row>
    <row r="191" spans="2:8" ht="15.75" hidden="1" customHeight="1" x14ac:dyDescent="0.25">
      <c r="B191" s="212">
        <v>20150248</v>
      </c>
      <c r="D191" s="212" t="b">
        <f t="shared" si="0"/>
        <v>1</v>
      </c>
      <c r="E191" s="212">
        <v>20150248</v>
      </c>
      <c r="F191" s="215" t="e">
        <f t="shared" si="1"/>
        <v>#REF!</v>
      </c>
      <c r="G191" s="215" t="e">
        <f t="shared" si="2"/>
        <v>#REF!</v>
      </c>
      <c r="H191" s="215">
        <f>VLOOKUP(E191,'Captacao ANO A ANO'!$A$1:$E$703,5,FALSE)</f>
        <v>10704.54</v>
      </c>
    </row>
    <row r="192" spans="2:8" ht="15.75" hidden="1" customHeight="1" x14ac:dyDescent="0.25">
      <c r="B192" s="212">
        <v>20150249</v>
      </c>
      <c r="D192" s="212" t="b">
        <f t="shared" si="0"/>
        <v>1</v>
      </c>
      <c r="E192" s="212">
        <v>20150249</v>
      </c>
      <c r="F192" s="215" t="e">
        <f t="shared" si="1"/>
        <v>#REF!</v>
      </c>
      <c r="G192" s="215" t="e">
        <f t="shared" si="2"/>
        <v>#REF!</v>
      </c>
      <c r="H192" s="215">
        <f>VLOOKUP(E192,'Captacao ANO A ANO'!$A$1:$E$703,5,FALSE)</f>
        <v>5711.89</v>
      </c>
    </row>
    <row r="193" spans="2:8" ht="15.75" hidden="1" customHeight="1" x14ac:dyDescent="0.25">
      <c r="B193" s="212">
        <v>20150250</v>
      </c>
      <c r="D193" s="212" t="b">
        <f t="shared" si="0"/>
        <v>1</v>
      </c>
      <c r="E193" s="212">
        <v>20150250</v>
      </c>
      <c r="F193" s="215" t="e">
        <f t="shared" si="1"/>
        <v>#REF!</v>
      </c>
      <c r="G193" s="215" t="e">
        <f t="shared" si="2"/>
        <v>#REF!</v>
      </c>
      <c r="H193" s="215">
        <f>VLOOKUP(E193,'Captacao ANO A ANO'!$A$1:$E$703,5,FALSE)</f>
        <v>64747.68</v>
      </c>
    </row>
    <row r="194" spans="2:8" ht="15.75" hidden="1" customHeight="1" x14ac:dyDescent="0.25">
      <c r="B194" s="212">
        <v>20150251</v>
      </c>
      <c r="D194" s="212" t="b">
        <f t="shared" si="0"/>
        <v>1</v>
      </c>
      <c r="E194" s="212">
        <v>20150251</v>
      </c>
      <c r="F194" s="215" t="e">
        <f t="shared" si="1"/>
        <v>#REF!</v>
      </c>
      <c r="G194" s="215" t="e">
        <f t="shared" si="2"/>
        <v>#REF!</v>
      </c>
      <c r="H194" s="215">
        <f>VLOOKUP(E194,'Captacao ANO A ANO'!$A$1:$E$703,5,FALSE)</f>
        <v>4559.53</v>
      </c>
    </row>
    <row r="195" spans="2:8" ht="15.75" hidden="1" customHeight="1" x14ac:dyDescent="0.25">
      <c r="B195" s="212">
        <v>20150252</v>
      </c>
      <c r="D195" s="212" t="b">
        <f t="shared" si="0"/>
        <v>1</v>
      </c>
      <c r="E195" s="212">
        <v>20150252</v>
      </c>
      <c r="F195" s="215" t="e">
        <f t="shared" si="1"/>
        <v>#REF!</v>
      </c>
      <c r="G195" s="215" t="e">
        <f t="shared" si="2"/>
        <v>#REF!</v>
      </c>
      <c r="H195" s="215">
        <f>VLOOKUP(E195,'Captacao ANO A ANO'!$A$1:$E$703,5,FALSE)</f>
        <v>7274.49</v>
      </c>
    </row>
    <row r="196" spans="2:8" ht="15.75" hidden="1" customHeight="1" x14ac:dyDescent="0.25">
      <c r="B196" s="212">
        <v>20150253</v>
      </c>
      <c r="D196" s="212" t="b">
        <f t="shared" si="0"/>
        <v>1</v>
      </c>
      <c r="E196" s="212">
        <v>20150253</v>
      </c>
      <c r="F196" s="215" t="e">
        <f t="shared" si="1"/>
        <v>#REF!</v>
      </c>
      <c r="G196" s="215" t="e">
        <f t="shared" si="2"/>
        <v>#REF!</v>
      </c>
      <c r="H196" s="215">
        <f>VLOOKUP(E196,'Captacao ANO A ANO'!$A$1:$E$703,5,FALSE)</f>
        <v>2839.12</v>
      </c>
    </row>
    <row r="197" spans="2:8" ht="15.75" hidden="1" customHeight="1" x14ac:dyDescent="0.25">
      <c r="B197" s="212">
        <v>20150254</v>
      </c>
      <c r="D197" s="212" t="b">
        <f t="shared" si="0"/>
        <v>1</v>
      </c>
      <c r="E197" s="212">
        <v>20150254</v>
      </c>
      <c r="F197" s="215" t="e">
        <f t="shared" si="1"/>
        <v>#REF!</v>
      </c>
      <c r="G197" s="215" t="e">
        <f t="shared" si="2"/>
        <v>#REF!</v>
      </c>
      <c r="H197" s="215">
        <f>VLOOKUP(E197,'Captacao ANO A ANO'!$A$1:$E$703,5,FALSE)</f>
        <v>3470.47</v>
      </c>
    </row>
    <row r="198" spans="2:8" ht="15.75" hidden="1" customHeight="1" x14ac:dyDescent="0.25">
      <c r="B198" s="212">
        <v>20150256</v>
      </c>
      <c r="D198" s="212" t="b">
        <f t="shared" si="0"/>
        <v>1</v>
      </c>
      <c r="E198" s="212">
        <v>20150256</v>
      </c>
      <c r="F198" s="215" t="e">
        <f t="shared" si="1"/>
        <v>#REF!</v>
      </c>
      <c r="G198" s="215" t="e">
        <f t="shared" si="2"/>
        <v>#REF!</v>
      </c>
      <c r="H198" s="215">
        <f>VLOOKUP(E198,'Captacao ANO A ANO'!$A$1:$E$703,5,FALSE)</f>
        <v>11111.11</v>
      </c>
    </row>
    <row r="199" spans="2:8" ht="15.75" hidden="1" customHeight="1" x14ac:dyDescent="0.25">
      <c r="B199" s="212">
        <v>20150257</v>
      </c>
      <c r="D199" s="212" t="b">
        <f t="shared" si="0"/>
        <v>1</v>
      </c>
      <c r="E199" s="212">
        <v>20150257</v>
      </c>
      <c r="F199" s="215" t="e">
        <f t="shared" si="1"/>
        <v>#REF!</v>
      </c>
      <c r="G199" s="215" t="e">
        <f t="shared" si="2"/>
        <v>#REF!</v>
      </c>
      <c r="H199" s="215">
        <f>VLOOKUP(E199,'Captacao ANO A ANO'!$A$1:$E$703,5,FALSE)</f>
        <v>17024.439999999999</v>
      </c>
    </row>
    <row r="200" spans="2:8" ht="15.75" hidden="1" customHeight="1" x14ac:dyDescent="0.25">
      <c r="B200" s="212">
        <v>20150259</v>
      </c>
      <c r="D200" s="212" t="b">
        <f t="shared" si="0"/>
        <v>1</v>
      </c>
      <c r="E200" s="212">
        <v>20150259</v>
      </c>
      <c r="F200" s="215" t="e">
        <f t="shared" si="1"/>
        <v>#REF!</v>
      </c>
      <c r="G200" s="215" t="e">
        <f t="shared" si="2"/>
        <v>#REF!</v>
      </c>
      <c r="H200" s="215">
        <f>VLOOKUP(E200,'Captacao ANO A ANO'!$A$1:$E$703,5,FALSE)</f>
        <v>37000</v>
      </c>
    </row>
    <row r="201" spans="2:8" ht="15.75" hidden="1" customHeight="1" x14ac:dyDescent="0.25">
      <c r="B201" s="212">
        <v>20150260</v>
      </c>
      <c r="D201" s="212" t="b">
        <f t="shared" si="0"/>
        <v>1</v>
      </c>
      <c r="E201" s="212">
        <v>20150260</v>
      </c>
      <c r="F201" s="215" t="e">
        <f t="shared" si="1"/>
        <v>#REF!</v>
      </c>
      <c r="G201" s="215" t="e">
        <f t="shared" si="2"/>
        <v>#REF!</v>
      </c>
      <c r="H201" s="215">
        <f>VLOOKUP(E201,'Captacao ANO A ANO'!$A$1:$E$703,5,FALSE)</f>
        <v>18761.11</v>
      </c>
    </row>
    <row r="202" spans="2:8" ht="15.75" hidden="1" customHeight="1" x14ac:dyDescent="0.25">
      <c r="B202" s="212">
        <v>20150261</v>
      </c>
      <c r="D202" s="212" t="b">
        <f t="shared" si="0"/>
        <v>1</v>
      </c>
      <c r="E202" s="212">
        <v>20150261</v>
      </c>
      <c r="F202" s="215" t="e">
        <f t="shared" si="1"/>
        <v>#REF!</v>
      </c>
      <c r="G202" s="215" t="e">
        <f t="shared" si="2"/>
        <v>#REF!</v>
      </c>
      <c r="H202" s="215">
        <f>VLOOKUP(E202,'Captacao ANO A ANO'!$A$1:$E$703,5,FALSE)</f>
        <v>126265.12</v>
      </c>
    </row>
    <row r="203" spans="2:8" ht="15.75" hidden="1" customHeight="1" x14ac:dyDescent="0.25">
      <c r="B203" s="212">
        <v>20150262</v>
      </c>
      <c r="D203" s="212" t="b">
        <f t="shared" si="0"/>
        <v>1</v>
      </c>
      <c r="E203" s="212">
        <v>20150262</v>
      </c>
      <c r="F203" s="215" t="e">
        <f t="shared" si="1"/>
        <v>#REF!</v>
      </c>
      <c r="G203" s="215" t="e">
        <f t="shared" si="2"/>
        <v>#REF!</v>
      </c>
      <c r="H203" s="215">
        <f>VLOOKUP(E203,'Captacao ANO A ANO'!$A$1:$E$703,5,FALSE)</f>
        <v>240518.93</v>
      </c>
    </row>
    <row r="204" spans="2:8" ht="15.75" hidden="1" customHeight="1" x14ac:dyDescent="0.25">
      <c r="B204" s="212">
        <v>20150263</v>
      </c>
      <c r="D204" s="212" t="b">
        <f t="shared" si="0"/>
        <v>1</v>
      </c>
      <c r="E204" s="212">
        <v>20150263</v>
      </c>
      <c r="F204" s="215" t="e">
        <f t="shared" si="1"/>
        <v>#REF!</v>
      </c>
      <c r="G204" s="215" t="e">
        <f t="shared" si="2"/>
        <v>#REF!</v>
      </c>
      <c r="H204" s="215">
        <f>VLOOKUP(E204,'Captacao ANO A ANO'!$A$1:$E$703,5,FALSE)</f>
        <v>3300</v>
      </c>
    </row>
    <row r="205" spans="2:8" ht="15.75" hidden="1" customHeight="1" x14ac:dyDescent="0.25">
      <c r="B205" s="212">
        <v>20150264</v>
      </c>
      <c r="D205" s="212" t="b">
        <f t="shared" si="0"/>
        <v>1</v>
      </c>
      <c r="E205" s="212">
        <v>20150264</v>
      </c>
      <c r="F205" s="215" t="e">
        <f t="shared" si="1"/>
        <v>#REF!</v>
      </c>
      <c r="G205" s="215" t="e">
        <f t="shared" si="2"/>
        <v>#REF!</v>
      </c>
      <c r="H205" s="215">
        <f>VLOOKUP(E205,'Captacao ANO A ANO'!$A$1:$E$703,5,FALSE)</f>
        <v>2500</v>
      </c>
    </row>
    <row r="206" spans="2:8" ht="15.75" hidden="1" customHeight="1" x14ac:dyDescent="0.25">
      <c r="B206" s="212">
        <v>20150265</v>
      </c>
      <c r="D206" s="212" t="b">
        <f t="shared" si="0"/>
        <v>1</v>
      </c>
      <c r="E206" s="212">
        <v>20150265</v>
      </c>
      <c r="F206" s="215" t="e">
        <f t="shared" si="1"/>
        <v>#REF!</v>
      </c>
      <c r="G206" s="215" t="e">
        <f t="shared" si="2"/>
        <v>#REF!</v>
      </c>
      <c r="H206" s="215">
        <f>VLOOKUP(E206,'Captacao ANO A ANO'!$A$1:$E$703,5,FALSE)</f>
        <v>2651.11</v>
      </c>
    </row>
    <row r="207" spans="2:8" ht="15.75" hidden="1" customHeight="1" x14ac:dyDescent="0.25">
      <c r="B207" s="212">
        <v>20150266</v>
      </c>
      <c r="D207" s="212" t="b">
        <f t="shared" si="0"/>
        <v>1</v>
      </c>
      <c r="E207" s="212">
        <v>20150266</v>
      </c>
      <c r="F207" s="215" t="e">
        <f t="shared" si="1"/>
        <v>#REF!</v>
      </c>
      <c r="G207" s="215" t="e">
        <f t="shared" si="2"/>
        <v>#REF!</v>
      </c>
      <c r="H207" s="215">
        <f>VLOOKUP(E207,'Captacao ANO A ANO'!$A$1:$E$703,5,FALSE)</f>
        <v>2149.9299999999998</v>
      </c>
    </row>
    <row r="208" spans="2:8" ht="15.75" hidden="1" customHeight="1" x14ac:dyDescent="0.25">
      <c r="B208" s="212">
        <v>20150267</v>
      </c>
      <c r="D208" s="212" t="b">
        <f t="shared" si="0"/>
        <v>1</v>
      </c>
      <c r="E208" s="212">
        <v>20150267</v>
      </c>
      <c r="F208" s="215" t="e">
        <f t="shared" si="1"/>
        <v>#REF!</v>
      </c>
      <c r="G208" s="215" t="e">
        <f t="shared" si="2"/>
        <v>#REF!</v>
      </c>
      <c r="H208" s="215">
        <f>VLOOKUP(E208,'Captacao ANO A ANO'!$A$1:$E$703,5,FALSE)</f>
        <v>2222.2199999999998</v>
      </c>
    </row>
    <row r="209" spans="2:8" ht="15.75" hidden="1" customHeight="1" x14ac:dyDescent="0.25">
      <c r="B209" s="212">
        <v>20150268</v>
      </c>
      <c r="D209" s="212" t="b">
        <f t="shared" si="0"/>
        <v>1</v>
      </c>
      <c r="E209" s="212">
        <v>20150268</v>
      </c>
      <c r="F209" s="215" t="e">
        <f t="shared" si="1"/>
        <v>#REF!</v>
      </c>
      <c r="G209" s="215" t="e">
        <f t="shared" si="2"/>
        <v>#REF!</v>
      </c>
      <c r="H209" s="215">
        <f>VLOOKUP(E209,'Captacao ANO A ANO'!$A$1:$E$703,5,FALSE)</f>
        <v>3600</v>
      </c>
    </row>
    <row r="210" spans="2:8" ht="15.75" hidden="1" customHeight="1" x14ac:dyDescent="0.25">
      <c r="B210" s="212">
        <v>20150269</v>
      </c>
      <c r="D210" s="212" t="b">
        <f t="shared" si="0"/>
        <v>1</v>
      </c>
      <c r="E210" s="212">
        <v>20150269</v>
      </c>
      <c r="F210" s="215" t="e">
        <f t="shared" si="1"/>
        <v>#REF!</v>
      </c>
      <c r="G210" s="215" t="e">
        <f t="shared" si="2"/>
        <v>#REF!</v>
      </c>
      <c r="H210" s="215">
        <f>VLOOKUP(E210,'Captacao ANO A ANO'!$A$1:$E$703,5,FALSE)</f>
        <v>3600</v>
      </c>
    </row>
    <row r="211" spans="2:8" ht="15.75" hidden="1" customHeight="1" x14ac:dyDescent="0.25">
      <c r="B211" s="212">
        <v>20150270</v>
      </c>
      <c r="D211" s="212" t="b">
        <f t="shared" si="0"/>
        <v>1</v>
      </c>
      <c r="E211" s="212">
        <v>20150270</v>
      </c>
      <c r="F211" s="215" t="e">
        <f t="shared" si="1"/>
        <v>#REF!</v>
      </c>
      <c r="G211" s="215" t="e">
        <f t="shared" si="2"/>
        <v>#REF!</v>
      </c>
      <c r="H211" s="215">
        <f>VLOOKUP(E211,'Captacao ANO A ANO'!$A$1:$E$703,5,FALSE)</f>
        <v>2700</v>
      </c>
    </row>
    <row r="212" spans="2:8" ht="15.75" hidden="1" customHeight="1" x14ac:dyDescent="0.25">
      <c r="B212" s="212">
        <v>20150272</v>
      </c>
      <c r="D212" s="212" t="b">
        <f t="shared" si="0"/>
        <v>1</v>
      </c>
      <c r="E212" s="212">
        <v>20150272</v>
      </c>
      <c r="F212" s="215" t="e">
        <f t="shared" si="1"/>
        <v>#REF!</v>
      </c>
      <c r="G212" s="215" t="e">
        <f t="shared" si="2"/>
        <v>#REF!</v>
      </c>
      <c r="H212" s="215">
        <f>VLOOKUP(E212,'Captacao ANO A ANO'!$A$1:$E$703,5,FALSE)</f>
        <v>2200</v>
      </c>
    </row>
    <row r="213" spans="2:8" ht="15.75" hidden="1" customHeight="1" x14ac:dyDescent="0.25">
      <c r="B213" s="212">
        <v>20150273</v>
      </c>
      <c r="D213" s="212" t="b">
        <f t="shared" si="0"/>
        <v>1</v>
      </c>
      <c r="E213" s="212">
        <v>20150273</v>
      </c>
      <c r="F213" s="215" t="e">
        <f t="shared" si="1"/>
        <v>#REF!</v>
      </c>
      <c r="G213" s="215" t="e">
        <f t="shared" si="2"/>
        <v>#REF!</v>
      </c>
      <c r="H213" s="215">
        <f>VLOOKUP(E213,'Captacao ANO A ANO'!$A$1:$E$703,5,FALSE)</f>
        <v>2700</v>
      </c>
    </row>
    <row r="214" spans="2:8" ht="15.75" hidden="1" customHeight="1" x14ac:dyDescent="0.25">
      <c r="B214" s="212">
        <v>20150274</v>
      </c>
      <c r="D214" s="212" t="b">
        <f t="shared" si="0"/>
        <v>1</v>
      </c>
      <c r="E214" s="212">
        <v>20150274</v>
      </c>
      <c r="F214" s="215" t="e">
        <f t="shared" si="1"/>
        <v>#REF!</v>
      </c>
      <c r="G214" s="215" t="e">
        <f t="shared" si="2"/>
        <v>#REF!</v>
      </c>
      <c r="H214" s="215">
        <f>VLOOKUP(E214,'Captacao ANO A ANO'!$A$1:$E$703,5,FALSE)</f>
        <v>2900</v>
      </c>
    </row>
    <row r="215" spans="2:8" ht="15.75" hidden="1" customHeight="1" x14ac:dyDescent="0.25">
      <c r="B215" s="212">
        <v>20150275</v>
      </c>
      <c r="D215" s="212" t="b">
        <f t="shared" si="0"/>
        <v>1</v>
      </c>
      <c r="E215" s="212">
        <v>20150275</v>
      </c>
      <c r="F215" s="215" t="e">
        <f t="shared" si="1"/>
        <v>#REF!</v>
      </c>
      <c r="G215" s="215" t="e">
        <f t="shared" si="2"/>
        <v>#REF!</v>
      </c>
      <c r="H215" s="215">
        <f>VLOOKUP(E215,'Captacao ANO A ANO'!$A$1:$E$703,5,FALSE)</f>
        <v>2400</v>
      </c>
    </row>
    <row r="216" spans="2:8" ht="15.75" hidden="1" customHeight="1" x14ac:dyDescent="0.25">
      <c r="B216" s="212">
        <v>20150276</v>
      </c>
      <c r="D216" s="212" t="b">
        <f t="shared" si="0"/>
        <v>1</v>
      </c>
      <c r="E216" s="212">
        <v>20150276</v>
      </c>
      <c r="F216" s="215" t="e">
        <f t="shared" si="1"/>
        <v>#REF!</v>
      </c>
      <c r="G216" s="215" t="e">
        <f t="shared" si="2"/>
        <v>#REF!</v>
      </c>
      <c r="H216" s="215">
        <f>VLOOKUP(E216,'Captacao ANO A ANO'!$A$1:$E$703,5,FALSE)</f>
        <v>2222.2199999999998</v>
      </c>
    </row>
    <row r="217" spans="2:8" ht="15.75" hidden="1" customHeight="1" x14ac:dyDescent="0.25">
      <c r="B217" s="212">
        <v>20150277</v>
      </c>
      <c r="D217" s="212" t="b">
        <f t="shared" si="0"/>
        <v>1</v>
      </c>
      <c r="E217" s="212">
        <v>20150277</v>
      </c>
      <c r="F217" s="215" t="e">
        <f t="shared" si="1"/>
        <v>#REF!</v>
      </c>
      <c r="G217" s="215" t="e">
        <f t="shared" si="2"/>
        <v>#REF!</v>
      </c>
      <c r="H217" s="215">
        <f>VLOOKUP(E217,'Captacao ANO A ANO'!$A$1:$E$703,5,FALSE)</f>
        <v>1700</v>
      </c>
    </row>
    <row r="218" spans="2:8" ht="15.75" hidden="1" customHeight="1" x14ac:dyDescent="0.25">
      <c r="B218" s="212">
        <v>20150278</v>
      </c>
      <c r="D218" s="212" t="b">
        <f t="shared" si="0"/>
        <v>1</v>
      </c>
      <c r="E218" s="212">
        <v>20150278</v>
      </c>
      <c r="F218" s="215" t="e">
        <f t="shared" si="1"/>
        <v>#REF!</v>
      </c>
      <c r="G218" s="215" t="e">
        <f t="shared" si="2"/>
        <v>#REF!</v>
      </c>
      <c r="H218" s="215">
        <f>VLOOKUP(E218,'Captacao ANO A ANO'!$A$1:$E$703,5,FALSE)</f>
        <v>3200</v>
      </c>
    </row>
    <row r="219" spans="2:8" ht="15.75" hidden="1" customHeight="1" x14ac:dyDescent="0.25">
      <c r="B219" s="212">
        <v>20150279</v>
      </c>
      <c r="D219" s="212" t="b">
        <f t="shared" si="0"/>
        <v>1</v>
      </c>
      <c r="E219" s="212">
        <v>20150279</v>
      </c>
      <c r="F219" s="215" t="e">
        <f t="shared" si="1"/>
        <v>#REF!</v>
      </c>
      <c r="G219" s="215" t="e">
        <f t="shared" si="2"/>
        <v>#REF!</v>
      </c>
      <c r="H219" s="215">
        <f>VLOOKUP(E219,'Captacao ANO A ANO'!$A$1:$E$703,5,FALSE)</f>
        <v>3400</v>
      </c>
    </row>
    <row r="220" spans="2:8" ht="15.75" hidden="1" customHeight="1" x14ac:dyDescent="0.25">
      <c r="B220" s="212">
        <v>20150280</v>
      </c>
      <c r="D220" s="212" t="b">
        <f t="shared" si="0"/>
        <v>1</v>
      </c>
      <c r="E220" s="212">
        <v>20150280</v>
      </c>
      <c r="F220" s="215" t="e">
        <f t="shared" si="1"/>
        <v>#REF!</v>
      </c>
      <c r="G220" s="215" t="e">
        <f t="shared" si="2"/>
        <v>#REF!</v>
      </c>
      <c r="H220" s="215">
        <f>VLOOKUP(E220,'Captacao ANO A ANO'!$A$1:$E$703,5,FALSE)</f>
        <v>8800</v>
      </c>
    </row>
    <row r="221" spans="2:8" ht="15.75" hidden="1" customHeight="1" x14ac:dyDescent="0.25">
      <c r="B221" s="212">
        <v>20150281</v>
      </c>
      <c r="D221" s="212" t="b">
        <f t="shared" si="0"/>
        <v>1</v>
      </c>
      <c r="E221" s="212">
        <v>20150281</v>
      </c>
      <c r="F221" s="215" t="e">
        <f t="shared" si="1"/>
        <v>#REF!</v>
      </c>
      <c r="G221" s="215" t="e">
        <f t="shared" si="2"/>
        <v>#REF!</v>
      </c>
      <c r="H221" s="215">
        <f>VLOOKUP(E221,'Captacao ANO A ANO'!$A$1:$E$703,5,FALSE)</f>
        <v>4000</v>
      </c>
    </row>
    <row r="222" spans="2:8" ht="15.75" hidden="1" customHeight="1" x14ac:dyDescent="0.25">
      <c r="B222" s="212">
        <v>20150282</v>
      </c>
      <c r="D222" s="212" t="b">
        <f t="shared" si="0"/>
        <v>1</v>
      </c>
      <c r="E222" s="212">
        <v>20150282</v>
      </c>
      <c r="F222" s="215" t="e">
        <f t="shared" si="1"/>
        <v>#REF!</v>
      </c>
      <c r="G222" s="215" t="e">
        <f t="shared" si="2"/>
        <v>#REF!</v>
      </c>
      <c r="H222" s="215">
        <f>VLOOKUP(E222,'Captacao ANO A ANO'!$A$1:$E$703,5,FALSE)</f>
        <v>3850</v>
      </c>
    </row>
    <row r="223" spans="2:8" ht="15.75" hidden="1" customHeight="1" x14ac:dyDescent="0.25">
      <c r="B223" s="212">
        <v>20150283</v>
      </c>
      <c r="D223" s="212" t="b">
        <f t="shared" si="0"/>
        <v>1</v>
      </c>
      <c r="E223" s="212">
        <v>20150283</v>
      </c>
      <c r="F223" s="215" t="e">
        <f t="shared" si="1"/>
        <v>#REF!</v>
      </c>
      <c r="G223" s="215" t="e">
        <f t="shared" si="2"/>
        <v>#REF!</v>
      </c>
      <c r="H223" s="215">
        <f>VLOOKUP(E223,'Captacao ANO A ANO'!$A$1:$E$703,5,FALSE)</f>
        <v>126500</v>
      </c>
    </row>
    <row r="224" spans="2:8" ht="15.75" hidden="1" customHeight="1" x14ac:dyDescent="0.25">
      <c r="B224" s="212">
        <v>20150284</v>
      </c>
      <c r="D224" s="212" t="b">
        <f t="shared" si="0"/>
        <v>1</v>
      </c>
      <c r="E224" s="212">
        <v>20150284</v>
      </c>
      <c r="F224" s="215" t="e">
        <f t="shared" si="1"/>
        <v>#REF!</v>
      </c>
      <c r="G224" s="215" t="e">
        <f t="shared" si="2"/>
        <v>#REF!</v>
      </c>
      <c r="H224" s="215">
        <f>VLOOKUP(E224,'Captacao ANO A ANO'!$A$1:$E$703,5,FALSE)</f>
        <v>135868.79999999999</v>
      </c>
    </row>
    <row r="225" spans="2:8" ht="15.75" hidden="1" customHeight="1" x14ac:dyDescent="0.25">
      <c r="B225" s="212">
        <v>20150285</v>
      </c>
      <c r="D225" s="212" t="b">
        <f t="shared" si="0"/>
        <v>1</v>
      </c>
      <c r="E225" s="212">
        <v>20150285</v>
      </c>
      <c r="F225" s="215" t="e">
        <f t="shared" si="1"/>
        <v>#REF!</v>
      </c>
      <c r="G225" s="215" t="e">
        <f t="shared" si="2"/>
        <v>#REF!</v>
      </c>
      <c r="H225" s="215">
        <f>VLOOKUP(E225,'Captacao ANO A ANO'!$A$1:$E$703,5,FALSE)</f>
        <v>80000</v>
      </c>
    </row>
    <row r="226" spans="2:8" ht="15.75" hidden="1" customHeight="1" x14ac:dyDescent="0.25">
      <c r="B226" s="212">
        <v>20150286</v>
      </c>
      <c r="D226" s="212" t="b">
        <f t="shared" si="0"/>
        <v>1</v>
      </c>
      <c r="E226" s="212">
        <v>20150286</v>
      </c>
      <c r="F226" s="215" t="e">
        <f t="shared" si="1"/>
        <v>#REF!</v>
      </c>
      <c r="G226" s="215" t="e">
        <f t="shared" si="2"/>
        <v>#REF!</v>
      </c>
      <c r="H226" s="215">
        <f>VLOOKUP(E226,'Captacao ANO A ANO'!$A$1:$E$703,5,FALSE)</f>
        <v>255052.79999999999</v>
      </c>
    </row>
    <row r="227" spans="2:8" ht="15.75" hidden="1" customHeight="1" x14ac:dyDescent="0.25">
      <c r="B227" s="212">
        <v>20150287</v>
      </c>
      <c r="D227" s="212" t="b">
        <f t="shared" si="0"/>
        <v>1</v>
      </c>
      <c r="E227" s="212">
        <v>20150287</v>
      </c>
      <c r="F227" s="215" t="e">
        <f t="shared" si="1"/>
        <v>#REF!</v>
      </c>
      <c r="G227" s="215" t="e">
        <f t="shared" si="2"/>
        <v>#REF!</v>
      </c>
      <c r="H227" s="215">
        <f>VLOOKUP(E227,'Captacao ANO A ANO'!$A$1:$E$703,5,FALSE)</f>
        <v>215819.34</v>
      </c>
    </row>
    <row r="228" spans="2:8" ht="15.75" hidden="1" customHeight="1" x14ac:dyDescent="0.25">
      <c r="B228" s="212">
        <v>20150289</v>
      </c>
      <c r="D228" s="212" t="b">
        <f t="shared" si="0"/>
        <v>1</v>
      </c>
      <c r="E228" s="212">
        <v>20150289</v>
      </c>
      <c r="F228" s="215" t="e">
        <f t="shared" si="1"/>
        <v>#REF!</v>
      </c>
      <c r="G228" s="215" t="e">
        <f t="shared" si="2"/>
        <v>#REF!</v>
      </c>
      <c r="H228" s="215">
        <f>VLOOKUP(E228,'Captacao ANO A ANO'!$A$1:$E$703,5,FALSE)</f>
        <v>100000</v>
      </c>
    </row>
    <row r="229" spans="2:8" ht="15.75" hidden="1" customHeight="1" x14ac:dyDescent="0.25">
      <c r="B229" s="212">
        <v>20150290</v>
      </c>
      <c r="D229" s="212" t="b">
        <f t="shared" si="0"/>
        <v>1</v>
      </c>
      <c r="E229" s="212">
        <v>20150290</v>
      </c>
      <c r="F229" s="215" t="e">
        <f t="shared" si="1"/>
        <v>#REF!</v>
      </c>
      <c r="G229" s="215" t="e">
        <f t="shared" si="2"/>
        <v>#REF!</v>
      </c>
      <c r="H229" s="215">
        <f>VLOOKUP(E229,'Captacao ANO A ANO'!$A$1:$E$703,5,FALSE)</f>
        <v>100000</v>
      </c>
    </row>
    <row r="230" spans="2:8" ht="15.75" hidden="1" customHeight="1" x14ac:dyDescent="0.25">
      <c r="B230" s="212">
        <v>20150291</v>
      </c>
      <c r="D230" s="212" t="b">
        <f t="shared" si="0"/>
        <v>1</v>
      </c>
      <c r="E230" s="212">
        <v>20150291</v>
      </c>
      <c r="F230" s="215" t="e">
        <f t="shared" si="1"/>
        <v>#REF!</v>
      </c>
      <c r="G230" s="215" t="e">
        <f t="shared" si="2"/>
        <v>#REF!</v>
      </c>
      <c r="H230" s="215">
        <f>VLOOKUP(E230,'Captacao ANO A ANO'!$A$1:$E$703,5,FALSE)</f>
        <v>12222.22</v>
      </c>
    </row>
    <row r="231" spans="2:8" ht="15.75" hidden="1" customHeight="1" x14ac:dyDescent="0.25">
      <c r="B231" s="212">
        <v>20150292</v>
      </c>
      <c r="D231" s="212" t="b">
        <f t="shared" si="0"/>
        <v>1</v>
      </c>
      <c r="E231" s="212">
        <v>20150292</v>
      </c>
      <c r="F231" s="215" t="e">
        <f t="shared" si="1"/>
        <v>#REF!</v>
      </c>
      <c r="G231" s="215" t="e">
        <f t="shared" si="2"/>
        <v>#REF!</v>
      </c>
      <c r="H231" s="215">
        <f>VLOOKUP(E231,'Captacao ANO A ANO'!$A$1:$E$703,5,FALSE)</f>
        <v>13479.71</v>
      </c>
    </row>
    <row r="232" spans="2:8" ht="15.75" hidden="1" customHeight="1" x14ac:dyDescent="0.25">
      <c r="B232" s="212">
        <v>20150297</v>
      </c>
      <c r="D232" s="212" t="b">
        <f t="shared" si="0"/>
        <v>1</v>
      </c>
      <c r="E232" s="212">
        <v>20150297</v>
      </c>
      <c r="F232" s="215" t="e">
        <f t="shared" si="1"/>
        <v>#REF!</v>
      </c>
      <c r="G232" s="215" t="e">
        <f t="shared" si="2"/>
        <v>#REF!</v>
      </c>
      <c r="H232" s="215">
        <f>VLOOKUP(E232,'Captacao ANO A ANO'!$A$1:$E$703,5,FALSE)</f>
        <v>90528.89</v>
      </c>
    </row>
    <row r="233" spans="2:8" ht="15.75" hidden="1" customHeight="1" x14ac:dyDescent="0.25">
      <c r="B233" s="212">
        <v>20150298</v>
      </c>
      <c r="D233" s="212" t="b">
        <f t="shared" si="0"/>
        <v>1</v>
      </c>
      <c r="E233" s="212">
        <v>20150298</v>
      </c>
      <c r="F233" s="215" t="e">
        <f t="shared" si="1"/>
        <v>#REF!</v>
      </c>
      <c r="G233" s="215" t="e">
        <f t="shared" si="2"/>
        <v>#REF!</v>
      </c>
      <c r="H233" s="215">
        <f>VLOOKUP(E233,'Captacao ANO A ANO'!$A$1:$E$703,5,FALSE)</f>
        <v>209471.11</v>
      </c>
    </row>
    <row r="234" spans="2:8" ht="15.75" hidden="1" customHeight="1" x14ac:dyDescent="0.25">
      <c r="B234" s="212">
        <v>20150299</v>
      </c>
      <c r="D234" s="212" t="b">
        <f t="shared" si="0"/>
        <v>1</v>
      </c>
      <c r="E234" s="212">
        <v>20150299</v>
      </c>
      <c r="F234" s="215" t="e">
        <f t="shared" si="1"/>
        <v>#REF!</v>
      </c>
      <c r="G234" s="215" t="e">
        <f t="shared" si="2"/>
        <v>#REF!</v>
      </c>
      <c r="H234" s="215">
        <f>VLOOKUP(E234,'Captacao ANO A ANO'!$A$1:$E$703,5,FALSE)</f>
        <v>274195.87</v>
      </c>
    </row>
    <row r="235" spans="2:8" ht="15.75" hidden="1" customHeight="1" x14ac:dyDescent="0.25">
      <c r="B235" s="212">
        <v>20150303</v>
      </c>
      <c r="D235" s="212" t="b">
        <f t="shared" si="0"/>
        <v>1</v>
      </c>
      <c r="E235" s="212">
        <v>20150303</v>
      </c>
      <c r="F235" s="215" t="e">
        <f t="shared" si="1"/>
        <v>#REF!</v>
      </c>
      <c r="G235" s="215" t="e">
        <f t="shared" si="2"/>
        <v>#REF!</v>
      </c>
      <c r="H235" s="215">
        <f>VLOOKUP(E235,'Captacao ANO A ANO'!$A$1:$E$703,5,FALSE)</f>
        <v>250000</v>
      </c>
    </row>
    <row r="236" spans="2:8" ht="15.75" hidden="1" customHeight="1" x14ac:dyDescent="0.25">
      <c r="B236" s="212">
        <v>20150304</v>
      </c>
      <c r="D236" s="212" t="b">
        <f t="shared" si="0"/>
        <v>1</v>
      </c>
      <c r="E236" s="212">
        <v>20150304</v>
      </c>
      <c r="F236" s="215" t="e">
        <f t="shared" si="1"/>
        <v>#REF!</v>
      </c>
      <c r="G236" s="215" t="e">
        <f t="shared" si="2"/>
        <v>#REF!</v>
      </c>
      <c r="H236" s="215">
        <f>VLOOKUP(E236,'Captacao ANO A ANO'!$A$1:$E$703,5,FALSE)</f>
        <v>326646.34000000003</v>
      </c>
    </row>
    <row r="237" spans="2:8" ht="15.75" hidden="1" customHeight="1" x14ac:dyDescent="0.25">
      <c r="B237" s="212">
        <v>20150305</v>
      </c>
      <c r="D237" s="212" t="b">
        <f t="shared" si="0"/>
        <v>1</v>
      </c>
      <c r="E237" s="212">
        <v>20150305</v>
      </c>
      <c r="F237" s="215" t="e">
        <f t="shared" si="1"/>
        <v>#REF!</v>
      </c>
      <c r="G237" s="215" t="e">
        <f t="shared" si="2"/>
        <v>#REF!</v>
      </c>
      <c r="H237" s="215">
        <f>VLOOKUP(E237,'Captacao ANO A ANO'!$A$1:$E$703,5,FALSE)</f>
        <v>365898.67</v>
      </c>
    </row>
    <row r="238" spans="2:8" ht="15.75" hidden="1" customHeight="1" x14ac:dyDescent="0.25">
      <c r="B238" s="212">
        <v>20150306</v>
      </c>
      <c r="D238" s="212" t="b">
        <f t="shared" si="0"/>
        <v>1</v>
      </c>
      <c r="E238" s="212">
        <v>20150306</v>
      </c>
      <c r="F238" s="215" t="e">
        <f t="shared" si="1"/>
        <v>#REF!</v>
      </c>
      <c r="G238" s="215" t="e">
        <f t="shared" si="2"/>
        <v>#REF!</v>
      </c>
      <c r="H238" s="215">
        <f>VLOOKUP(E238,'Captacao ANO A ANO'!$A$1:$E$703,5,FALSE)</f>
        <v>4500</v>
      </c>
    </row>
    <row r="239" spans="2:8" ht="15.75" hidden="1" customHeight="1" x14ac:dyDescent="0.25">
      <c r="B239" s="212">
        <v>20150307</v>
      </c>
      <c r="D239" s="212" t="b">
        <f t="shared" si="0"/>
        <v>1</v>
      </c>
      <c r="E239" s="212">
        <v>20150307</v>
      </c>
      <c r="F239" s="215" t="e">
        <f t="shared" si="1"/>
        <v>#REF!</v>
      </c>
      <c r="G239" s="215" t="e">
        <f t="shared" si="2"/>
        <v>#REF!</v>
      </c>
      <c r="H239" s="215">
        <f>VLOOKUP(E239,'Captacao ANO A ANO'!$A$1:$E$703,5,FALSE)</f>
        <v>24000</v>
      </c>
    </row>
    <row r="240" spans="2:8" ht="15.75" hidden="1" customHeight="1" x14ac:dyDescent="0.25">
      <c r="B240" s="212">
        <v>20150308</v>
      </c>
      <c r="D240" s="212" t="b">
        <f t="shared" si="0"/>
        <v>1</v>
      </c>
      <c r="E240" s="212">
        <v>20150308</v>
      </c>
      <c r="F240" s="215" t="e">
        <f t="shared" si="1"/>
        <v>#REF!</v>
      </c>
      <c r="G240" s="215" t="e">
        <f t="shared" si="2"/>
        <v>#REF!</v>
      </c>
      <c r="H240" s="215">
        <f>VLOOKUP(E240,'Captacao ANO A ANO'!$A$1:$E$703,5,FALSE)</f>
        <v>169815</v>
      </c>
    </row>
    <row r="241" spans="2:8" ht="15.75" hidden="1" customHeight="1" x14ac:dyDescent="0.25">
      <c r="B241" s="212">
        <v>20150309</v>
      </c>
      <c r="D241" s="212" t="b">
        <f t="shared" si="0"/>
        <v>1</v>
      </c>
      <c r="E241" s="212">
        <v>20150309</v>
      </c>
      <c r="F241" s="215" t="e">
        <f t="shared" si="1"/>
        <v>#REF!</v>
      </c>
      <c r="G241" s="215" t="e">
        <f t="shared" si="2"/>
        <v>#REF!</v>
      </c>
      <c r="H241" s="215">
        <f>VLOOKUP(E241,'Captacao ANO A ANO'!$A$1:$E$703,5,FALSE)</f>
        <v>5000</v>
      </c>
    </row>
    <row r="242" spans="2:8" ht="15.75" hidden="1" customHeight="1" x14ac:dyDescent="0.25">
      <c r="B242" s="212">
        <v>20150310</v>
      </c>
      <c r="D242" s="212" t="b">
        <f t="shared" si="0"/>
        <v>1</v>
      </c>
      <c r="E242" s="212">
        <v>20150310</v>
      </c>
      <c r="F242" s="215" t="e">
        <f t="shared" si="1"/>
        <v>#REF!</v>
      </c>
      <c r="G242" s="215" t="e">
        <f t="shared" si="2"/>
        <v>#REF!</v>
      </c>
      <c r="H242" s="215">
        <f>VLOOKUP(E242,'Captacao ANO A ANO'!$A$1:$E$703,5,FALSE)</f>
        <v>25818.09</v>
      </c>
    </row>
    <row r="243" spans="2:8" ht="15.75" hidden="1" customHeight="1" x14ac:dyDescent="0.25">
      <c r="B243" s="212">
        <v>20150311</v>
      </c>
      <c r="D243" s="212" t="b">
        <f t="shared" si="0"/>
        <v>1</v>
      </c>
      <c r="E243" s="212">
        <v>20150311</v>
      </c>
      <c r="F243" s="215" t="e">
        <f t="shared" si="1"/>
        <v>#REF!</v>
      </c>
      <c r="G243" s="215" t="e">
        <f t="shared" si="2"/>
        <v>#REF!</v>
      </c>
      <c r="H243" s="215">
        <f>VLOOKUP(E243,'Captacao ANO A ANO'!$A$1:$E$703,5,FALSE)</f>
        <v>19756.310000000001</v>
      </c>
    </row>
    <row r="244" spans="2:8" ht="15.75" hidden="1" customHeight="1" x14ac:dyDescent="0.25">
      <c r="B244" s="212">
        <v>20150312</v>
      </c>
      <c r="D244" s="212" t="b">
        <f t="shared" si="0"/>
        <v>1</v>
      </c>
      <c r="E244" s="212">
        <v>20150312</v>
      </c>
      <c r="F244" s="215" t="e">
        <f t="shared" si="1"/>
        <v>#REF!</v>
      </c>
      <c r="G244" s="215" t="e">
        <f t="shared" si="2"/>
        <v>#REF!</v>
      </c>
      <c r="H244" s="215">
        <f>VLOOKUP(E244,'Captacao ANO A ANO'!$A$1:$E$703,5,FALSE)</f>
        <v>14994.62</v>
      </c>
    </row>
    <row r="245" spans="2:8" ht="15.75" hidden="1" customHeight="1" x14ac:dyDescent="0.25">
      <c r="B245" s="212">
        <v>20150313</v>
      </c>
      <c r="D245" s="212" t="b">
        <f t="shared" si="0"/>
        <v>1</v>
      </c>
      <c r="E245" s="212">
        <v>20150313</v>
      </c>
      <c r="F245" s="215" t="e">
        <f t="shared" si="1"/>
        <v>#REF!</v>
      </c>
      <c r="G245" s="215" t="e">
        <f t="shared" si="2"/>
        <v>#REF!</v>
      </c>
      <c r="H245" s="215">
        <f>VLOOKUP(E245,'Captacao ANO A ANO'!$A$1:$E$703,5,FALSE)</f>
        <v>64.81</v>
      </c>
    </row>
    <row r="246" spans="2:8" ht="15.75" hidden="1" customHeight="1" x14ac:dyDescent="0.25">
      <c r="B246" s="212">
        <v>20150314</v>
      </c>
      <c r="D246" s="212" t="b">
        <f t="shared" si="0"/>
        <v>1</v>
      </c>
      <c r="E246" s="212">
        <v>20150314</v>
      </c>
      <c r="F246" s="215" t="e">
        <f t="shared" si="1"/>
        <v>#REF!</v>
      </c>
      <c r="G246" s="215" t="e">
        <f t="shared" si="2"/>
        <v>#REF!</v>
      </c>
      <c r="H246" s="215">
        <f>VLOOKUP(E246,'Captacao ANO A ANO'!$A$1:$E$703,5,FALSE)</f>
        <v>34148.43</v>
      </c>
    </row>
    <row r="247" spans="2:8" ht="15.75" hidden="1" customHeight="1" x14ac:dyDescent="0.25">
      <c r="B247" s="212">
        <v>20150315</v>
      </c>
      <c r="D247" s="212" t="b">
        <f t="shared" si="0"/>
        <v>1</v>
      </c>
      <c r="E247" s="212">
        <v>20150315</v>
      </c>
      <c r="F247" s="215" t="e">
        <f t="shared" si="1"/>
        <v>#REF!</v>
      </c>
      <c r="G247" s="215" t="e">
        <f t="shared" si="2"/>
        <v>#REF!</v>
      </c>
      <c r="H247" s="215">
        <f>VLOOKUP(E247,'Captacao ANO A ANO'!$A$1:$E$703,5,FALSE)</f>
        <v>19975.759999999998</v>
      </c>
    </row>
    <row r="248" spans="2:8" ht="15.75" hidden="1" customHeight="1" x14ac:dyDescent="0.25">
      <c r="B248" s="212">
        <v>20150316</v>
      </c>
      <c r="D248" s="212" t="b">
        <f t="shared" si="0"/>
        <v>1</v>
      </c>
      <c r="E248" s="212">
        <v>20150316</v>
      </c>
      <c r="F248" s="215" t="e">
        <f t="shared" si="1"/>
        <v>#REF!</v>
      </c>
      <c r="G248" s="215" t="e">
        <f t="shared" si="2"/>
        <v>#REF!</v>
      </c>
      <c r="H248" s="215">
        <f>VLOOKUP(E248,'Captacao ANO A ANO'!$A$1:$E$703,5,FALSE)</f>
        <v>91081.81</v>
      </c>
    </row>
    <row r="249" spans="2:8" ht="15.75" hidden="1" customHeight="1" x14ac:dyDescent="0.25">
      <c r="B249" s="212">
        <v>20150318</v>
      </c>
      <c r="D249" s="212" t="b">
        <f t="shared" si="0"/>
        <v>1</v>
      </c>
      <c r="E249" s="212">
        <v>20150318</v>
      </c>
      <c r="F249" s="215" t="e">
        <f t="shared" si="1"/>
        <v>#REF!</v>
      </c>
      <c r="G249" s="215" t="e">
        <f t="shared" si="2"/>
        <v>#REF!</v>
      </c>
      <c r="H249" s="215">
        <f>VLOOKUP(E249,'Captacao ANO A ANO'!$A$1:$E$703,5,FALSE)</f>
        <v>7021.39</v>
      </c>
    </row>
    <row r="250" spans="2:8" ht="15.75" hidden="1" customHeight="1" x14ac:dyDescent="0.25">
      <c r="B250" s="212">
        <v>20150319</v>
      </c>
      <c r="D250" s="212" t="b">
        <f t="shared" si="0"/>
        <v>1</v>
      </c>
      <c r="E250" s="212">
        <v>20150319</v>
      </c>
      <c r="F250" s="215" t="e">
        <f t="shared" si="1"/>
        <v>#REF!</v>
      </c>
      <c r="G250" s="215" t="e">
        <f t="shared" si="2"/>
        <v>#REF!</v>
      </c>
      <c r="H250" s="215">
        <f>VLOOKUP(E250,'Captacao ANO A ANO'!$A$1:$E$703,5,FALSE)</f>
        <v>2440.1</v>
      </c>
    </row>
    <row r="251" spans="2:8" ht="15.75" hidden="1" customHeight="1" x14ac:dyDescent="0.25">
      <c r="B251" s="212">
        <v>20150320</v>
      </c>
      <c r="D251" s="212" t="b">
        <f t="shared" si="0"/>
        <v>1</v>
      </c>
      <c r="E251" s="212">
        <v>20150320</v>
      </c>
      <c r="F251" s="215" t="e">
        <f t="shared" si="1"/>
        <v>#REF!</v>
      </c>
      <c r="G251" s="215" t="e">
        <f t="shared" si="2"/>
        <v>#REF!</v>
      </c>
      <c r="H251" s="215">
        <f>VLOOKUP(E251,'Captacao ANO A ANO'!$A$1:$E$703,5,FALSE)</f>
        <v>3342.89</v>
      </c>
    </row>
    <row r="252" spans="2:8" ht="15.75" hidden="1" customHeight="1" x14ac:dyDescent="0.25">
      <c r="B252" s="212">
        <v>20150321</v>
      </c>
      <c r="D252" s="212" t="b">
        <f t="shared" si="0"/>
        <v>1</v>
      </c>
      <c r="E252" s="212">
        <v>20150321</v>
      </c>
      <c r="F252" s="215" t="e">
        <f t="shared" si="1"/>
        <v>#REF!</v>
      </c>
      <c r="G252" s="215" t="e">
        <f t="shared" si="2"/>
        <v>#REF!</v>
      </c>
      <c r="H252" s="215">
        <f>VLOOKUP(E252,'Captacao ANO A ANO'!$A$1:$E$703,5,FALSE)</f>
        <v>34903.86</v>
      </c>
    </row>
    <row r="253" spans="2:8" ht="15.75" hidden="1" customHeight="1" x14ac:dyDescent="0.25">
      <c r="B253" s="212">
        <v>20150322</v>
      </c>
      <c r="D253" s="212" t="b">
        <f t="shared" si="0"/>
        <v>1</v>
      </c>
      <c r="E253" s="212">
        <v>20150322</v>
      </c>
      <c r="F253" s="215" t="e">
        <f t="shared" si="1"/>
        <v>#REF!</v>
      </c>
      <c r="G253" s="215" t="e">
        <f t="shared" si="2"/>
        <v>#REF!</v>
      </c>
      <c r="H253" s="215">
        <f>VLOOKUP(E253,'Captacao ANO A ANO'!$A$1:$E$703,5,FALSE)</f>
        <v>5660.86</v>
      </c>
    </row>
    <row r="254" spans="2:8" ht="15.75" hidden="1" customHeight="1" x14ac:dyDescent="0.25">
      <c r="B254" s="212">
        <v>20150323</v>
      </c>
      <c r="D254" s="212" t="b">
        <f t="shared" si="0"/>
        <v>1</v>
      </c>
      <c r="E254" s="212">
        <v>20150323</v>
      </c>
      <c r="F254" s="215" t="e">
        <f t="shared" si="1"/>
        <v>#REF!</v>
      </c>
      <c r="G254" s="215" t="e">
        <f t="shared" si="2"/>
        <v>#REF!</v>
      </c>
      <c r="H254" s="215">
        <f>VLOOKUP(E254,'Captacao ANO A ANO'!$A$1:$E$703,5,FALSE)</f>
        <v>11180.39</v>
      </c>
    </row>
    <row r="255" spans="2:8" ht="15.75" hidden="1" customHeight="1" x14ac:dyDescent="0.25">
      <c r="B255" s="212">
        <v>20150324</v>
      </c>
      <c r="D255" s="212" t="b">
        <f t="shared" si="0"/>
        <v>1</v>
      </c>
      <c r="E255" s="212">
        <v>20150324</v>
      </c>
      <c r="F255" s="215" t="e">
        <f t="shared" si="1"/>
        <v>#REF!</v>
      </c>
      <c r="G255" s="215" t="e">
        <f t="shared" si="2"/>
        <v>#REF!</v>
      </c>
      <c r="H255" s="215">
        <f>VLOOKUP(E255,'Captacao ANO A ANO'!$A$1:$E$703,5,FALSE)</f>
        <v>6720.18</v>
      </c>
    </row>
    <row r="256" spans="2:8" ht="15.75" hidden="1" customHeight="1" x14ac:dyDescent="0.25">
      <c r="B256" s="212">
        <v>20150325</v>
      </c>
      <c r="D256" s="212" t="b">
        <f t="shared" si="0"/>
        <v>1</v>
      </c>
      <c r="E256" s="212">
        <v>20150325</v>
      </c>
      <c r="F256" s="215" t="e">
        <f t="shared" si="1"/>
        <v>#REF!</v>
      </c>
      <c r="G256" s="215" t="e">
        <f t="shared" si="2"/>
        <v>#REF!</v>
      </c>
      <c r="H256" s="215">
        <f>VLOOKUP(E256,'Captacao ANO A ANO'!$A$1:$E$703,5,FALSE)</f>
        <v>15354.02</v>
      </c>
    </row>
    <row r="257" spans="2:8" ht="15.75" hidden="1" customHeight="1" x14ac:dyDescent="0.25">
      <c r="B257" s="212">
        <v>20150326</v>
      </c>
      <c r="D257" s="212" t="b">
        <f t="shared" ref="D257:D511" si="3">B257=E257</f>
        <v>1</v>
      </c>
      <c r="E257" s="212">
        <v>20150326</v>
      </c>
      <c r="F257" s="215" t="e">
        <f t="shared" ref="F257:F511" si="4">VLOOKUP(B257,#REF!,6,FALSE)</f>
        <v>#REF!</v>
      </c>
      <c r="G257" s="215" t="e">
        <f t="shared" ref="G257:G511" si="5">F257=H257</f>
        <v>#REF!</v>
      </c>
      <c r="H257" s="215">
        <f>VLOOKUP(E257,'Captacao ANO A ANO'!$A$1:$E$703,5,FALSE)</f>
        <v>10429.27</v>
      </c>
    </row>
    <row r="258" spans="2:8" ht="15.75" hidden="1" customHeight="1" x14ac:dyDescent="0.25">
      <c r="B258" s="212">
        <v>20150327</v>
      </c>
      <c r="D258" s="212" t="b">
        <f t="shared" si="3"/>
        <v>1</v>
      </c>
      <c r="E258" s="212">
        <v>20150327</v>
      </c>
      <c r="F258" s="215" t="e">
        <f t="shared" si="4"/>
        <v>#REF!</v>
      </c>
      <c r="G258" s="215" t="e">
        <f t="shared" si="5"/>
        <v>#REF!</v>
      </c>
      <c r="H258" s="215">
        <f>VLOOKUP(E258,'Captacao ANO A ANO'!$A$1:$E$703,5,FALSE)</f>
        <v>142468.41</v>
      </c>
    </row>
    <row r="259" spans="2:8" ht="15.75" hidden="1" customHeight="1" x14ac:dyDescent="0.25">
      <c r="B259" s="212">
        <v>20150328</v>
      </c>
      <c r="D259" s="212" t="b">
        <f t="shared" si="3"/>
        <v>1</v>
      </c>
      <c r="E259" s="212">
        <v>20150328</v>
      </c>
      <c r="F259" s="215" t="e">
        <f t="shared" si="4"/>
        <v>#REF!</v>
      </c>
      <c r="G259" s="215" t="e">
        <f t="shared" si="5"/>
        <v>#REF!</v>
      </c>
      <c r="H259" s="215">
        <f>VLOOKUP(E259,'Captacao ANO A ANO'!$A$1:$E$703,5,FALSE)</f>
        <v>40647.81</v>
      </c>
    </row>
    <row r="260" spans="2:8" ht="15.75" hidden="1" customHeight="1" x14ac:dyDescent="0.25">
      <c r="B260" s="212">
        <v>20150329</v>
      </c>
      <c r="D260" s="212" t="b">
        <f t="shared" si="3"/>
        <v>1</v>
      </c>
      <c r="E260" s="212">
        <v>20150329</v>
      </c>
      <c r="F260" s="215" t="e">
        <f t="shared" si="4"/>
        <v>#REF!</v>
      </c>
      <c r="G260" s="215" t="e">
        <f t="shared" si="5"/>
        <v>#REF!</v>
      </c>
      <c r="H260" s="215">
        <f>VLOOKUP(E260,'Captacao ANO A ANO'!$A$1:$E$703,5,FALSE)</f>
        <v>8384.8799999999992</v>
      </c>
    </row>
    <row r="261" spans="2:8" ht="15.75" hidden="1" customHeight="1" x14ac:dyDescent="0.25">
      <c r="B261" s="212">
        <v>20150330</v>
      </c>
      <c r="D261" s="212" t="b">
        <f t="shared" si="3"/>
        <v>1</v>
      </c>
      <c r="E261" s="212">
        <v>20150330</v>
      </c>
      <c r="F261" s="215" t="e">
        <f t="shared" si="4"/>
        <v>#REF!</v>
      </c>
      <c r="G261" s="215" t="e">
        <f t="shared" si="5"/>
        <v>#REF!</v>
      </c>
      <c r="H261" s="215">
        <f>VLOOKUP(E261,'Captacao ANO A ANO'!$A$1:$E$703,5,FALSE)</f>
        <v>13315.32</v>
      </c>
    </row>
    <row r="262" spans="2:8" ht="15.75" hidden="1" customHeight="1" x14ac:dyDescent="0.25">
      <c r="B262" s="212">
        <v>20150331</v>
      </c>
      <c r="D262" s="212" t="b">
        <f t="shared" si="3"/>
        <v>1</v>
      </c>
      <c r="E262" s="212">
        <v>20150331</v>
      </c>
      <c r="F262" s="215" t="e">
        <f t="shared" si="4"/>
        <v>#REF!</v>
      </c>
      <c r="G262" s="215" t="e">
        <f t="shared" si="5"/>
        <v>#REF!</v>
      </c>
      <c r="H262" s="215">
        <f>VLOOKUP(E262,'Captacao ANO A ANO'!$A$1:$E$703,5,FALSE)</f>
        <v>4596.29</v>
      </c>
    </row>
    <row r="263" spans="2:8" ht="15.75" hidden="1" customHeight="1" x14ac:dyDescent="0.25">
      <c r="B263" s="212">
        <v>20150332</v>
      </c>
      <c r="D263" s="212" t="b">
        <f t="shared" si="3"/>
        <v>1</v>
      </c>
      <c r="E263" s="212">
        <v>20150332</v>
      </c>
      <c r="F263" s="215" t="e">
        <f t="shared" si="4"/>
        <v>#REF!</v>
      </c>
      <c r="G263" s="215" t="e">
        <f t="shared" si="5"/>
        <v>#REF!</v>
      </c>
      <c r="H263" s="215">
        <f>VLOOKUP(E263,'Captacao ANO A ANO'!$A$1:$E$703,5,FALSE)</f>
        <v>6338.72</v>
      </c>
    </row>
    <row r="264" spans="2:8" ht="15.75" hidden="1" customHeight="1" x14ac:dyDescent="0.25">
      <c r="B264" s="212">
        <v>20150333</v>
      </c>
      <c r="D264" s="212" t="b">
        <f t="shared" si="3"/>
        <v>1</v>
      </c>
      <c r="E264" s="212">
        <v>20150333</v>
      </c>
      <c r="F264" s="215" t="e">
        <f t="shared" si="4"/>
        <v>#REF!</v>
      </c>
      <c r="G264" s="215" t="e">
        <f t="shared" si="5"/>
        <v>#REF!</v>
      </c>
      <c r="H264" s="215">
        <f>VLOOKUP(E264,'Captacao ANO A ANO'!$A$1:$E$703,5,FALSE)</f>
        <v>91081.8</v>
      </c>
    </row>
    <row r="265" spans="2:8" ht="15.75" hidden="1" customHeight="1" x14ac:dyDescent="0.25">
      <c r="B265" s="212">
        <v>20150334</v>
      </c>
      <c r="D265" s="212" t="b">
        <f t="shared" si="3"/>
        <v>1</v>
      </c>
      <c r="E265" s="212">
        <v>20150334</v>
      </c>
      <c r="F265" s="215" t="e">
        <f t="shared" si="4"/>
        <v>#REF!</v>
      </c>
      <c r="G265" s="215" t="e">
        <f t="shared" si="5"/>
        <v>#REF!</v>
      </c>
      <c r="H265" s="215">
        <f>VLOOKUP(E265,'Captacao ANO A ANO'!$A$1:$E$703,5,FALSE)</f>
        <v>167221.20000000001</v>
      </c>
    </row>
    <row r="266" spans="2:8" ht="15.75" hidden="1" customHeight="1" x14ac:dyDescent="0.25">
      <c r="B266" s="212">
        <v>20150335</v>
      </c>
      <c r="D266" s="212" t="b">
        <f t="shared" si="3"/>
        <v>1</v>
      </c>
      <c r="E266" s="212">
        <v>20150335</v>
      </c>
      <c r="F266" s="215" t="e">
        <f t="shared" si="4"/>
        <v>#REF!</v>
      </c>
      <c r="G266" s="215" t="e">
        <f t="shared" si="5"/>
        <v>#REF!</v>
      </c>
      <c r="H266" s="215">
        <f>VLOOKUP(E266,'Captacao ANO A ANO'!$A$1:$E$703,5,FALSE)</f>
        <v>5987.33</v>
      </c>
    </row>
    <row r="267" spans="2:8" ht="15.75" hidden="1" customHeight="1" x14ac:dyDescent="0.25">
      <c r="B267" s="212">
        <v>20150336</v>
      </c>
      <c r="D267" s="212" t="b">
        <f t="shared" si="3"/>
        <v>1</v>
      </c>
      <c r="E267" s="212">
        <v>20150336</v>
      </c>
      <c r="F267" s="215" t="e">
        <f t="shared" si="4"/>
        <v>#REF!</v>
      </c>
      <c r="G267" s="215" t="e">
        <f t="shared" si="5"/>
        <v>#REF!</v>
      </c>
      <c r="H267" s="215">
        <f>VLOOKUP(E267,'Captacao ANO A ANO'!$A$1:$E$703,5,FALSE)</f>
        <v>12917.6</v>
      </c>
    </row>
    <row r="268" spans="2:8" ht="15.75" hidden="1" customHeight="1" x14ac:dyDescent="0.25">
      <c r="B268" s="212">
        <v>20150337</v>
      </c>
      <c r="D268" s="212" t="b">
        <f t="shared" si="3"/>
        <v>1</v>
      </c>
      <c r="E268" s="212">
        <v>20150337</v>
      </c>
      <c r="F268" s="215" t="e">
        <f t="shared" si="4"/>
        <v>#REF!</v>
      </c>
      <c r="G268" s="215" t="e">
        <f t="shared" si="5"/>
        <v>#REF!</v>
      </c>
      <c r="H268" s="215">
        <f>VLOOKUP(E268,'Captacao ANO A ANO'!$A$1:$E$703,5,FALSE)</f>
        <v>7570.17</v>
      </c>
    </row>
    <row r="269" spans="2:8" ht="15.75" hidden="1" customHeight="1" x14ac:dyDescent="0.25">
      <c r="B269" s="212">
        <v>20150338</v>
      </c>
      <c r="D269" s="212" t="b">
        <f t="shared" si="3"/>
        <v>1</v>
      </c>
      <c r="E269" s="212">
        <v>20150338</v>
      </c>
      <c r="F269" s="215" t="e">
        <f t="shared" si="4"/>
        <v>#REF!</v>
      </c>
      <c r="G269" s="215" t="e">
        <f t="shared" si="5"/>
        <v>#REF!</v>
      </c>
      <c r="H269" s="215">
        <f>VLOOKUP(E269,'Captacao ANO A ANO'!$A$1:$E$703,5,FALSE)</f>
        <v>16424.48</v>
      </c>
    </row>
    <row r="270" spans="2:8" ht="15.75" hidden="1" customHeight="1" x14ac:dyDescent="0.25">
      <c r="B270" s="212">
        <v>20150339</v>
      </c>
      <c r="D270" s="212" t="b">
        <f t="shared" si="3"/>
        <v>1</v>
      </c>
      <c r="E270" s="212">
        <v>20150339</v>
      </c>
      <c r="F270" s="215" t="e">
        <f t="shared" si="4"/>
        <v>#REF!</v>
      </c>
      <c r="G270" s="215" t="e">
        <f t="shared" si="5"/>
        <v>#REF!</v>
      </c>
      <c r="H270" s="215">
        <f>VLOOKUP(E270,'Captacao ANO A ANO'!$A$1:$E$703,5,FALSE)</f>
        <v>11000.44</v>
      </c>
    </row>
    <row r="271" spans="2:8" ht="15.75" hidden="1" customHeight="1" x14ac:dyDescent="0.25">
      <c r="B271" s="212">
        <v>20150340</v>
      </c>
      <c r="D271" s="212" t="b">
        <f t="shared" si="3"/>
        <v>1</v>
      </c>
      <c r="E271" s="212">
        <v>20150340</v>
      </c>
      <c r="F271" s="215" t="e">
        <f t="shared" si="4"/>
        <v>#REF!</v>
      </c>
      <c r="G271" s="215" t="e">
        <f t="shared" si="5"/>
        <v>#REF!</v>
      </c>
      <c r="H271" s="215">
        <f>VLOOKUP(E271,'Captacao ANO A ANO'!$A$1:$E$703,5,FALSE)</f>
        <v>17183.84</v>
      </c>
    </row>
    <row r="272" spans="2:8" ht="15.75" hidden="1" customHeight="1" x14ac:dyDescent="0.25">
      <c r="B272" s="212">
        <v>20150341</v>
      </c>
      <c r="D272" s="212" t="b">
        <f t="shared" si="3"/>
        <v>1</v>
      </c>
      <c r="E272" s="212">
        <v>20150341</v>
      </c>
      <c r="F272" s="215" t="e">
        <f t="shared" si="4"/>
        <v>#REF!</v>
      </c>
      <c r="G272" s="215" t="e">
        <f t="shared" si="5"/>
        <v>#REF!</v>
      </c>
      <c r="H272" s="215">
        <f>VLOOKUP(E272,'Captacao ANO A ANO'!$A$1:$E$703,5,FALSE)</f>
        <v>8840.82</v>
      </c>
    </row>
    <row r="273" spans="2:8" ht="15.75" hidden="1" customHeight="1" x14ac:dyDescent="0.25">
      <c r="B273" s="212">
        <v>20150342</v>
      </c>
      <c r="D273" s="212" t="b">
        <f t="shared" si="3"/>
        <v>1</v>
      </c>
      <c r="E273" s="212">
        <v>20150342</v>
      </c>
      <c r="F273" s="215" t="e">
        <f t="shared" si="4"/>
        <v>#REF!</v>
      </c>
      <c r="G273" s="215" t="e">
        <f t="shared" si="5"/>
        <v>#REF!</v>
      </c>
      <c r="H273" s="215">
        <f>VLOOKUP(E273,'Captacao ANO A ANO'!$A$1:$E$703,5,FALSE)</f>
        <v>60000</v>
      </c>
    </row>
    <row r="274" spans="2:8" ht="15.75" hidden="1" customHeight="1" x14ac:dyDescent="0.25">
      <c r="B274" s="212">
        <v>20150343</v>
      </c>
      <c r="D274" s="212" t="b">
        <f t="shared" si="3"/>
        <v>1</v>
      </c>
      <c r="E274" s="212">
        <v>20150343</v>
      </c>
      <c r="F274" s="215" t="e">
        <f t="shared" si="4"/>
        <v>#REF!</v>
      </c>
      <c r="G274" s="215" t="e">
        <f t="shared" si="5"/>
        <v>#REF!</v>
      </c>
      <c r="H274" s="215">
        <f>VLOOKUP(E274,'Captacao ANO A ANO'!$A$1:$E$703,5,FALSE)</f>
        <v>48000</v>
      </c>
    </row>
    <row r="275" spans="2:8" ht="15.75" hidden="1" customHeight="1" x14ac:dyDescent="0.25">
      <c r="B275" s="212">
        <v>20150344</v>
      </c>
      <c r="D275" s="212" t="b">
        <f t="shared" si="3"/>
        <v>1</v>
      </c>
      <c r="E275" s="212">
        <v>20150344</v>
      </c>
      <c r="F275" s="215" t="e">
        <f t="shared" si="4"/>
        <v>#REF!</v>
      </c>
      <c r="G275" s="215" t="e">
        <f t="shared" si="5"/>
        <v>#REF!</v>
      </c>
      <c r="H275" s="215">
        <f>VLOOKUP(E275,'Captacao ANO A ANO'!$A$1:$E$703,5,FALSE)</f>
        <v>252344.44</v>
      </c>
    </row>
    <row r="276" spans="2:8" ht="15.75" hidden="1" customHeight="1" x14ac:dyDescent="0.25">
      <c r="B276" s="212">
        <v>20150345</v>
      </c>
      <c r="D276" s="212" t="b">
        <f t="shared" si="3"/>
        <v>1</v>
      </c>
      <c r="E276" s="212">
        <v>20150345</v>
      </c>
      <c r="F276" s="215" t="e">
        <f t="shared" si="4"/>
        <v>#REF!</v>
      </c>
      <c r="G276" s="215" t="e">
        <f t="shared" si="5"/>
        <v>#REF!</v>
      </c>
      <c r="H276" s="215">
        <f>VLOOKUP(E276,'Captacao ANO A ANO'!$A$1:$E$703,5,FALSE)</f>
        <v>108000</v>
      </c>
    </row>
    <row r="277" spans="2:8" ht="15.75" hidden="1" customHeight="1" x14ac:dyDescent="0.25">
      <c r="B277" s="212">
        <v>20150346</v>
      </c>
      <c r="D277" s="212" t="b">
        <f t="shared" si="3"/>
        <v>1</v>
      </c>
      <c r="E277" s="212">
        <v>20150346</v>
      </c>
      <c r="F277" s="215" t="e">
        <f t="shared" si="4"/>
        <v>#REF!</v>
      </c>
      <c r="G277" s="215" t="e">
        <f t="shared" si="5"/>
        <v>#REF!</v>
      </c>
      <c r="H277" s="215">
        <f>VLOOKUP(E277,'Captacao ANO A ANO'!$A$1:$E$703,5,FALSE)</f>
        <v>377164.44</v>
      </c>
    </row>
    <row r="278" spans="2:8" ht="15.75" hidden="1" customHeight="1" x14ac:dyDescent="0.25">
      <c r="B278" s="212">
        <v>20150348</v>
      </c>
      <c r="D278" s="212" t="b">
        <f t="shared" si="3"/>
        <v>1</v>
      </c>
      <c r="E278" s="212">
        <v>20150348</v>
      </c>
      <c r="F278" s="215" t="e">
        <f t="shared" si="4"/>
        <v>#REF!</v>
      </c>
      <c r="G278" s="215" t="e">
        <f t="shared" si="5"/>
        <v>#REF!</v>
      </c>
      <c r="H278" s="215">
        <f>VLOOKUP(E278,'Captacao ANO A ANO'!$A$1:$E$703,5,FALSE)</f>
        <v>199760.39</v>
      </c>
    </row>
    <row r="279" spans="2:8" ht="15.75" hidden="1" customHeight="1" x14ac:dyDescent="0.25">
      <c r="B279" s="212">
        <v>20150349</v>
      </c>
      <c r="D279" s="212" t="b">
        <f t="shared" si="3"/>
        <v>1</v>
      </c>
      <c r="E279" s="212">
        <v>20150349</v>
      </c>
      <c r="F279" s="215" t="e">
        <f t="shared" si="4"/>
        <v>#REF!</v>
      </c>
      <c r="G279" s="215" t="e">
        <f t="shared" si="5"/>
        <v>#REF!</v>
      </c>
      <c r="H279" s="215">
        <f>VLOOKUP(E279,'Captacao ANO A ANO'!$A$1:$E$703,5,FALSE)</f>
        <v>170850.72</v>
      </c>
    </row>
    <row r="280" spans="2:8" ht="15.75" hidden="1" customHeight="1" x14ac:dyDescent="0.25">
      <c r="B280" s="212">
        <v>20150350</v>
      </c>
      <c r="D280" s="212" t="b">
        <f t="shared" si="3"/>
        <v>1</v>
      </c>
      <c r="E280" s="212">
        <v>20150350</v>
      </c>
      <c r="F280" s="215" t="e">
        <f t="shared" si="4"/>
        <v>#REF!</v>
      </c>
      <c r="G280" s="215" t="e">
        <f t="shared" si="5"/>
        <v>#REF!</v>
      </c>
      <c r="H280" s="215">
        <f>VLOOKUP(E280,'Captacao ANO A ANO'!$A$1:$E$703,5,FALSE)</f>
        <v>224714.14</v>
      </c>
    </row>
    <row r="281" spans="2:8" ht="15.75" hidden="1" customHeight="1" x14ac:dyDescent="0.25">
      <c r="B281" s="212">
        <v>20150351</v>
      </c>
      <c r="D281" s="212" t="b">
        <f t="shared" si="3"/>
        <v>1</v>
      </c>
      <c r="E281" s="212">
        <v>20150351</v>
      </c>
      <c r="F281" s="215" t="e">
        <f t="shared" si="4"/>
        <v>#REF!</v>
      </c>
      <c r="G281" s="215" t="e">
        <f t="shared" si="5"/>
        <v>#REF!</v>
      </c>
      <c r="H281" s="215">
        <f>VLOOKUP(E281,'Captacao ANO A ANO'!$A$1:$E$703,5,FALSE)</f>
        <v>151000</v>
      </c>
    </row>
    <row r="282" spans="2:8" ht="15.75" hidden="1" customHeight="1" x14ac:dyDescent="0.25">
      <c r="B282" s="212">
        <v>20150352</v>
      </c>
      <c r="D282" s="212" t="b">
        <f t="shared" si="3"/>
        <v>1</v>
      </c>
      <c r="E282" s="212">
        <v>20150352</v>
      </c>
      <c r="F282" s="215" t="e">
        <f t="shared" si="4"/>
        <v>#REF!</v>
      </c>
      <c r="G282" s="215" t="e">
        <f t="shared" si="5"/>
        <v>#REF!</v>
      </c>
      <c r="H282" s="215">
        <f>VLOOKUP(E282,'Captacao ANO A ANO'!$A$1:$E$703,5,FALSE)</f>
        <v>85640.4</v>
      </c>
    </row>
    <row r="283" spans="2:8" ht="15.75" hidden="1" customHeight="1" x14ac:dyDescent="0.25">
      <c r="B283" s="212">
        <v>20150353</v>
      </c>
      <c r="D283" s="212" t="b">
        <f t="shared" si="3"/>
        <v>1</v>
      </c>
      <c r="E283" s="212">
        <v>20150353</v>
      </c>
      <c r="F283" s="215" t="e">
        <f t="shared" si="4"/>
        <v>#REF!</v>
      </c>
      <c r="G283" s="215" t="e">
        <f t="shared" si="5"/>
        <v>#REF!</v>
      </c>
      <c r="H283" s="215">
        <f>VLOOKUP(E283,'Captacao ANO A ANO'!$A$1:$E$703,5,FALSE)</f>
        <v>56000</v>
      </c>
    </row>
    <row r="284" spans="2:8" ht="15.75" hidden="1" customHeight="1" x14ac:dyDescent="0.25">
      <c r="B284" s="212">
        <v>20150354</v>
      </c>
      <c r="D284" s="212" t="b">
        <f t="shared" si="3"/>
        <v>1</v>
      </c>
      <c r="E284" s="212">
        <v>20150354</v>
      </c>
      <c r="F284" s="215" t="e">
        <f t="shared" si="4"/>
        <v>#REF!</v>
      </c>
      <c r="G284" s="215" t="e">
        <f t="shared" si="5"/>
        <v>#REF!</v>
      </c>
      <c r="H284" s="215">
        <f>VLOOKUP(E284,'Captacao ANO A ANO'!$A$1:$E$703,5,FALSE)</f>
        <v>192041.98</v>
      </c>
    </row>
    <row r="285" spans="2:8" ht="15.75" hidden="1" customHeight="1" x14ac:dyDescent="0.25">
      <c r="B285" s="212">
        <v>20150355</v>
      </c>
      <c r="D285" s="212" t="b">
        <f t="shared" si="3"/>
        <v>1</v>
      </c>
      <c r="E285" s="212">
        <v>20150355</v>
      </c>
      <c r="F285" s="215" t="e">
        <f t="shared" si="4"/>
        <v>#REF!</v>
      </c>
      <c r="G285" s="215" t="e">
        <f t="shared" si="5"/>
        <v>#REF!</v>
      </c>
      <c r="H285" s="215">
        <f>VLOOKUP(E285,'Captacao ANO A ANO'!$A$1:$E$703,5,FALSE)</f>
        <v>172839.49</v>
      </c>
    </row>
    <row r="286" spans="2:8" ht="15.75" hidden="1" customHeight="1" x14ac:dyDescent="0.25">
      <c r="B286" s="212">
        <v>20150358</v>
      </c>
      <c r="D286" s="212" t="b">
        <f t="shared" si="3"/>
        <v>1</v>
      </c>
      <c r="E286" s="212">
        <v>20150358</v>
      </c>
      <c r="F286" s="215" t="e">
        <f t="shared" si="4"/>
        <v>#REF!</v>
      </c>
      <c r="G286" s="215" t="e">
        <f t="shared" si="5"/>
        <v>#REF!</v>
      </c>
      <c r="H286" s="215">
        <f>VLOOKUP(E286,'Captacao ANO A ANO'!$A$1:$E$703,5,FALSE)</f>
        <v>168000</v>
      </c>
    </row>
    <row r="287" spans="2:8" ht="15.75" hidden="1" customHeight="1" x14ac:dyDescent="0.25">
      <c r="B287" s="212">
        <v>20150359</v>
      </c>
      <c r="D287" s="212" t="b">
        <f t="shared" si="3"/>
        <v>1</v>
      </c>
      <c r="E287" s="212">
        <v>20150359</v>
      </c>
      <c r="F287" s="215" t="e">
        <f t="shared" si="4"/>
        <v>#REF!</v>
      </c>
      <c r="G287" s="215" t="e">
        <f t="shared" si="5"/>
        <v>#REF!</v>
      </c>
      <c r="H287" s="215">
        <f>VLOOKUP(E287,'Captacao ANO A ANO'!$A$1:$E$703,5,FALSE)</f>
        <v>38132.89</v>
      </c>
    </row>
    <row r="288" spans="2:8" ht="15.75" hidden="1" customHeight="1" x14ac:dyDescent="0.25">
      <c r="B288" s="212">
        <v>20150360</v>
      </c>
      <c r="D288" s="212" t="b">
        <f t="shared" si="3"/>
        <v>1</v>
      </c>
      <c r="E288" s="212">
        <v>20150360</v>
      </c>
      <c r="F288" s="215" t="e">
        <f t="shared" si="4"/>
        <v>#REF!</v>
      </c>
      <c r="G288" s="215" t="e">
        <f t="shared" si="5"/>
        <v>#REF!</v>
      </c>
      <c r="H288" s="215">
        <f>VLOOKUP(E288,'Captacao ANO A ANO'!$A$1:$E$703,5,FALSE)</f>
        <v>6000</v>
      </c>
    </row>
    <row r="289" spans="2:8" ht="15.75" hidden="1" customHeight="1" x14ac:dyDescent="0.25">
      <c r="B289" s="212">
        <v>20150361</v>
      </c>
      <c r="D289" s="212" t="b">
        <f t="shared" si="3"/>
        <v>1</v>
      </c>
      <c r="E289" s="212">
        <v>20150361</v>
      </c>
      <c r="F289" s="215" t="e">
        <f t="shared" si="4"/>
        <v>#REF!</v>
      </c>
      <c r="G289" s="215" t="e">
        <f t="shared" si="5"/>
        <v>#REF!</v>
      </c>
      <c r="H289" s="215">
        <f>VLOOKUP(E289,'Captacao ANO A ANO'!$A$1:$E$703,5,FALSE)</f>
        <v>85238.06</v>
      </c>
    </row>
    <row r="290" spans="2:8" ht="15.75" hidden="1" customHeight="1" x14ac:dyDescent="0.25">
      <c r="B290" s="212">
        <v>20150362</v>
      </c>
      <c r="D290" s="212" t="b">
        <f t="shared" si="3"/>
        <v>1</v>
      </c>
      <c r="E290" s="212">
        <v>20150362</v>
      </c>
      <c r="F290" s="215" t="e">
        <f t="shared" si="4"/>
        <v>#REF!</v>
      </c>
      <c r="G290" s="215" t="e">
        <f t="shared" si="5"/>
        <v>#REF!</v>
      </c>
      <c r="H290" s="215">
        <f>VLOOKUP(E290,'Captacao ANO A ANO'!$A$1:$E$703,5,FALSE)</f>
        <v>11500</v>
      </c>
    </row>
    <row r="291" spans="2:8" ht="15.75" hidden="1" customHeight="1" x14ac:dyDescent="0.25">
      <c r="B291" s="212">
        <v>20150363</v>
      </c>
      <c r="D291" s="212" t="b">
        <f t="shared" si="3"/>
        <v>1</v>
      </c>
      <c r="E291" s="212">
        <v>20150363</v>
      </c>
      <c r="F291" s="215" t="e">
        <f t="shared" si="4"/>
        <v>#REF!</v>
      </c>
      <c r="G291" s="215" t="e">
        <f t="shared" si="5"/>
        <v>#REF!</v>
      </c>
      <c r="H291" s="215">
        <f>VLOOKUP(E291,'Captacao ANO A ANO'!$A$1:$E$703,5,FALSE)</f>
        <v>11900</v>
      </c>
    </row>
    <row r="292" spans="2:8" ht="15.75" hidden="1" customHeight="1" x14ac:dyDescent="0.25">
      <c r="B292" s="212">
        <v>20150364</v>
      </c>
      <c r="D292" s="212" t="b">
        <f t="shared" si="3"/>
        <v>1</v>
      </c>
      <c r="E292" s="212">
        <v>20150364</v>
      </c>
      <c r="F292" s="215" t="e">
        <f t="shared" si="4"/>
        <v>#REF!</v>
      </c>
      <c r="G292" s="215" t="e">
        <f t="shared" si="5"/>
        <v>#REF!</v>
      </c>
      <c r="H292" s="215">
        <f>VLOOKUP(E292,'Captacao ANO A ANO'!$A$1:$E$703,5,FALSE)</f>
        <v>15000</v>
      </c>
    </row>
    <row r="293" spans="2:8" ht="15.75" hidden="1" customHeight="1" x14ac:dyDescent="0.25">
      <c r="B293" s="212">
        <v>20150366</v>
      </c>
      <c r="D293" s="212" t="b">
        <f t="shared" si="3"/>
        <v>1</v>
      </c>
      <c r="E293" s="212">
        <v>20150366</v>
      </c>
      <c r="F293" s="215" t="e">
        <f t="shared" si="4"/>
        <v>#REF!</v>
      </c>
      <c r="G293" s="215" t="e">
        <f t="shared" si="5"/>
        <v>#REF!</v>
      </c>
      <c r="H293" s="215">
        <f>VLOOKUP(E293,'Captacao ANO A ANO'!$A$1:$E$703,5,FALSE)</f>
        <v>5555.56</v>
      </c>
    </row>
    <row r="294" spans="2:8" ht="15.75" hidden="1" customHeight="1" x14ac:dyDescent="0.25">
      <c r="B294" s="212">
        <v>20150367</v>
      </c>
      <c r="D294" s="212" t="b">
        <f t="shared" si="3"/>
        <v>1</v>
      </c>
      <c r="E294" s="212">
        <v>20150367</v>
      </c>
      <c r="F294" s="215" t="e">
        <f t="shared" si="4"/>
        <v>#REF!</v>
      </c>
      <c r="G294" s="215" t="e">
        <f t="shared" si="5"/>
        <v>#REF!</v>
      </c>
      <c r="H294" s="215">
        <f>VLOOKUP(E294,'Captacao ANO A ANO'!$A$1:$E$703,5,FALSE)</f>
        <v>6000</v>
      </c>
    </row>
    <row r="295" spans="2:8" ht="15.75" hidden="1" customHeight="1" x14ac:dyDescent="0.25">
      <c r="B295" s="212">
        <v>20150368</v>
      </c>
      <c r="D295" s="212" t="b">
        <f t="shared" si="3"/>
        <v>1</v>
      </c>
      <c r="E295" s="212">
        <v>20150368</v>
      </c>
      <c r="F295" s="215" t="e">
        <f t="shared" si="4"/>
        <v>#REF!</v>
      </c>
      <c r="G295" s="215" t="e">
        <f t="shared" si="5"/>
        <v>#REF!</v>
      </c>
      <c r="H295" s="215">
        <f>VLOOKUP(E295,'Captacao ANO A ANO'!$A$1:$E$703,5,FALSE)</f>
        <v>6000</v>
      </c>
    </row>
    <row r="296" spans="2:8" ht="15.75" hidden="1" customHeight="1" x14ac:dyDescent="0.25">
      <c r="B296" s="212">
        <v>20150369</v>
      </c>
      <c r="D296" s="212" t="b">
        <f t="shared" si="3"/>
        <v>1</v>
      </c>
      <c r="E296" s="212">
        <v>20150369</v>
      </c>
      <c r="F296" s="215" t="e">
        <f t="shared" si="4"/>
        <v>#REF!</v>
      </c>
      <c r="G296" s="215" t="e">
        <f t="shared" si="5"/>
        <v>#REF!</v>
      </c>
      <c r="H296" s="215">
        <f>VLOOKUP(E296,'Captacao ANO A ANO'!$A$1:$E$703,5,FALSE)</f>
        <v>45000</v>
      </c>
    </row>
    <row r="297" spans="2:8" ht="15.75" hidden="1" customHeight="1" x14ac:dyDescent="0.25">
      <c r="B297" s="212">
        <v>20150370</v>
      </c>
      <c r="D297" s="212" t="b">
        <f t="shared" si="3"/>
        <v>1</v>
      </c>
      <c r="E297" s="212">
        <v>20150370</v>
      </c>
      <c r="F297" s="215" t="e">
        <f t="shared" si="4"/>
        <v>#REF!</v>
      </c>
      <c r="G297" s="215" t="e">
        <f t="shared" si="5"/>
        <v>#REF!</v>
      </c>
      <c r="H297" s="215">
        <f>VLOOKUP(E297,'Captacao ANO A ANO'!$A$1:$E$703,5,FALSE)</f>
        <v>142321.39000000001</v>
      </c>
    </row>
    <row r="298" spans="2:8" ht="15.75" hidden="1" customHeight="1" x14ac:dyDescent="0.25">
      <c r="B298" s="212">
        <v>20150371</v>
      </c>
      <c r="D298" s="212" t="b">
        <f t="shared" si="3"/>
        <v>1</v>
      </c>
      <c r="E298" s="212">
        <v>20150371</v>
      </c>
      <c r="F298" s="215" t="e">
        <f t="shared" si="4"/>
        <v>#REF!</v>
      </c>
      <c r="G298" s="215" t="e">
        <f t="shared" si="5"/>
        <v>#REF!</v>
      </c>
      <c r="H298" s="215">
        <f>VLOOKUP(E298,'Captacao ANO A ANO'!$A$1:$E$703,5,FALSE)</f>
        <v>6000</v>
      </c>
    </row>
    <row r="299" spans="2:8" ht="15.75" hidden="1" customHeight="1" x14ac:dyDescent="0.25">
      <c r="B299" s="212">
        <v>20150373</v>
      </c>
      <c r="D299" s="212" t="b">
        <f t="shared" si="3"/>
        <v>1</v>
      </c>
      <c r="E299" s="212">
        <v>20150373</v>
      </c>
      <c r="F299" s="215" t="e">
        <f t="shared" si="4"/>
        <v>#REF!</v>
      </c>
      <c r="G299" s="215" t="e">
        <f t="shared" si="5"/>
        <v>#REF!</v>
      </c>
      <c r="H299" s="215">
        <f>VLOOKUP(E299,'Captacao ANO A ANO'!$A$1:$E$703,5,FALSE)</f>
        <v>180000</v>
      </c>
    </row>
    <row r="300" spans="2:8" ht="15.75" hidden="1" customHeight="1" x14ac:dyDescent="0.25">
      <c r="B300" s="212">
        <v>20150375</v>
      </c>
      <c r="D300" s="212" t="b">
        <f t="shared" si="3"/>
        <v>1</v>
      </c>
      <c r="E300" s="212">
        <v>20150375</v>
      </c>
      <c r="F300" s="215" t="e">
        <f t="shared" si="4"/>
        <v>#REF!</v>
      </c>
      <c r="G300" s="215" t="e">
        <f t="shared" si="5"/>
        <v>#REF!</v>
      </c>
      <c r="H300" s="215">
        <f>VLOOKUP(E300,'Captacao ANO A ANO'!$A$1:$E$703,5,FALSE)</f>
        <v>10055.56</v>
      </c>
    </row>
    <row r="301" spans="2:8" ht="15.75" hidden="1" customHeight="1" x14ac:dyDescent="0.25">
      <c r="B301" s="212">
        <v>20150376</v>
      </c>
      <c r="D301" s="212" t="b">
        <f t="shared" si="3"/>
        <v>1</v>
      </c>
      <c r="E301" s="212">
        <v>20150376</v>
      </c>
      <c r="F301" s="215" t="e">
        <f t="shared" si="4"/>
        <v>#REF!</v>
      </c>
      <c r="G301" s="215" t="e">
        <f t="shared" si="5"/>
        <v>#REF!</v>
      </c>
      <c r="H301" s="215">
        <f>VLOOKUP(E301,'Captacao ANO A ANO'!$A$1:$E$703,5,FALSE)</f>
        <v>31181.96</v>
      </c>
    </row>
    <row r="302" spans="2:8" ht="15.75" hidden="1" customHeight="1" x14ac:dyDescent="0.25">
      <c r="B302" s="212">
        <v>20150378</v>
      </c>
      <c r="D302" s="212" t="b">
        <f t="shared" si="3"/>
        <v>1</v>
      </c>
      <c r="E302" s="212">
        <v>20150378</v>
      </c>
      <c r="F302" s="215" t="e">
        <f t="shared" si="4"/>
        <v>#REF!</v>
      </c>
      <c r="G302" s="215" t="e">
        <f t="shared" si="5"/>
        <v>#REF!</v>
      </c>
      <c r="H302" s="215">
        <f>VLOOKUP(E302,'Captacao ANO A ANO'!$A$1:$E$703,5,FALSE)</f>
        <v>11000</v>
      </c>
    </row>
    <row r="303" spans="2:8" ht="15.75" hidden="1" customHeight="1" x14ac:dyDescent="0.25">
      <c r="B303" s="212">
        <v>20150380</v>
      </c>
      <c r="D303" s="212" t="b">
        <f t="shared" si="3"/>
        <v>1</v>
      </c>
      <c r="E303" s="212">
        <v>20150380</v>
      </c>
      <c r="F303" s="215" t="e">
        <f t="shared" si="4"/>
        <v>#REF!</v>
      </c>
      <c r="G303" s="215" t="e">
        <f t="shared" si="5"/>
        <v>#REF!</v>
      </c>
      <c r="H303" s="215">
        <f>VLOOKUP(E303,'Captacao ANO A ANO'!$A$1:$E$703,5,FALSE)</f>
        <v>66666.67</v>
      </c>
    </row>
    <row r="304" spans="2:8" ht="15.75" hidden="1" customHeight="1" x14ac:dyDescent="0.25">
      <c r="B304" s="212">
        <v>20150381</v>
      </c>
      <c r="D304" s="212" t="b">
        <f t="shared" si="3"/>
        <v>1</v>
      </c>
      <c r="E304" s="212">
        <v>20150381</v>
      </c>
      <c r="F304" s="215" t="e">
        <f t="shared" si="4"/>
        <v>#REF!</v>
      </c>
      <c r="G304" s="215" t="e">
        <f t="shared" si="5"/>
        <v>#REF!</v>
      </c>
      <c r="H304" s="215">
        <f>VLOOKUP(E304,'Captacao ANO A ANO'!$A$1:$E$703,5,FALSE)</f>
        <v>7333.33</v>
      </c>
    </row>
    <row r="305" spans="2:8" ht="15.75" hidden="1" customHeight="1" x14ac:dyDescent="0.25">
      <c r="B305" s="212">
        <v>20150382</v>
      </c>
      <c r="D305" s="212" t="b">
        <f t="shared" si="3"/>
        <v>1</v>
      </c>
      <c r="E305" s="212">
        <v>20150382</v>
      </c>
      <c r="F305" s="215" t="e">
        <f t="shared" si="4"/>
        <v>#REF!</v>
      </c>
      <c r="G305" s="215" t="e">
        <f t="shared" si="5"/>
        <v>#REF!</v>
      </c>
      <c r="H305" s="215">
        <f>VLOOKUP(E305,'Captacao ANO A ANO'!$A$1:$E$703,5,FALSE)</f>
        <v>70000</v>
      </c>
    </row>
    <row r="306" spans="2:8" ht="15.75" hidden="1" customHeight="1" x14ac:dyDescent="0.25">
      <c r="B306" s="212">
        <v>20150384</v>
      </c>
      <c r="D306" s="212" t="b">
        <f t="shared" si="3"/>
        <v>1</v>
      </c>
      <c r="E306" s="212">
        <v>20150384</v>
      </c>
      <c r="F306" s="215" t="e">
        <f t="shared" si="4"/>
        <v>#REF!</v>
      </c>
      <c r="G306" s="215" t="e">
        <f t="shared" si="5"/>
        <v>#REF!</v>
      </c>
      <c r="H306" s="215">
        <f>VLOOKUP(E306,'Captacao ANO A ANO'!$A$1:$E$703,5,FALSE)</f>
        <v>120000</v>
      </c>
    </row>
    <row r="307" spans="2:8" ht="15.75" hidden="1" customHeight="1" x14ac:dyDescent="0.25">
      <c r="B307" s="212">
        <v>20150386</v>
      </c>
      <c r="D307" s="212" t="b">
        <f t="shared" si="3"/>
        <v>1</v>
      </c>
      <c r="E307" s="212">
        <v>20150386</v>
      </c>
      <c r="F307" s="215" t="e">
        <f t="shared" si="4"/>
        <v>#REF!</v>
      </c>
      <c r="G307" s="215" t="e">
        <f t="shared" si="5"/>
        <v>#REF!</v>
      </c>
      <c r="H307" s="215">
        <f>VLOOKUP(E307,'Captacao ANO A ANO'!$A$1:$E$703,5,FALSE)</f>
        <v>50000</v>
      </c>
    </row>
    <row r="308" spans="2:8" ht="15.75" hidden="1" customHeight="1" x14ac:dyDescent="0.25">
      <c r="B308" s="212">
        <v>20150388</v>
      </c>
      <c r="D308" s="212" t="b">
        <f t="shared" si="3"/>
        <v>1</v>
      </c>
      <c r="E308" s="212">
        <v>20150388</v>
      </c>
      <c r="F308" s="215" t="e">
        <f t="shared" si="4"/>
        <v>#REF!</v>
      </c>
      <c r="G308" s="215" t="e">
        <f t="shared" si="5"/>
        <v>#REF!</v>
      </c>
      <c r="H308" s="215">
        <f>VLOOKUP(E308,'Captacao ANO A ANO'!$A$1:$E$703,5,FALSE)</f>
        <v>1222.22</v>
      </c>
    </row>
    <row r="309" spans="2:8" ht="15.75" hidden="1" customHeight="1" x14ac:dyDescent="0.25">
      <c r="B309" s="212">
        <v>20150389</v>
      </c>
      <c r="D309" s="212" t="b">
        <f t="shared" si="3"/>
        <v>1</v>
      </c>
      <c r="E309" s="212">
        <v>20150389</v>
      </c>
      <c r="F309" s="215" t="e">
        <f t="shared" si="4"/>
        <v>#REF!</v>
      </c>
      <c r="G309" s="215" t="e">
        <f t="shared" si="5"/>
        <v>#REF!</v>
      </c>
      <c r="H309" s="215">
        <f>VLOOKUP(E309,'Captacao ANO A ANO'!$A$1:$E$703,5,FALSE)</f>
        <v>44444.44</v>
      </c>
    </row>
    <row r="310" spans="2:8" ht="15.75" hidden="1" customHeight="1" x14ac:dyDescent="0.25">
      <c r="B310" s="212">
        <v>20150390</v>
      </c>
      <c r="D310" s="212" t="b">
        <f t="shared" si="3"/>
        <v>1</v>
      </c>
      <c r="E310" s="212">
        <v>20150390</v>
      </c>
      <c r="F310" s="215" t="e">
        <f t="shared" si="4"/>
        <v>#REF!</v>
      </c>
      <c r="G310" s="215" t="e">
        <f t="shared" si="5"/>
        <v>#REF!</v>
      </c>
      <c r="H310" s="215">
        <f>VLOOKUP(E310,'Captacao ANO A ANO'!$A$1:$E$703,5,FALSE)</f>
        <v>332706.99</v>
      </c>
    </row>
    <row r="311" spans="2:8" ht="15.75" hidden="1" customHeight="1" x14ac:dyDescent="0.25">
      <c r="B311" s="212">
        <v>20160001</v>
      </c>
      <c r="D311" s="212" t="b">
        <f t="shared" si="3"/>
        <v>1</v>
      </c>
      <c r="E311" s="212">
        <v>20160001</v>
      </c>
      <c r="F311" s="215" t="e">
        <f t="shared" si="4"/>
        <v>#REF!</v>
      </c>
      <c r="G311" s="215" t="e">
        <f t="shared" si="5"/>
        <v>#REF!</v>
      </c>
      <c r="H311" s="215">
        <f>VLOOKUP(E311,'Captacao ANO A ANO'!$A$1:$E$703,5,FALSE)</f>
        <v>5300</v>
      </c>
    </row>
    <row r="312" spans="2:8" ht="15.75" hidden="1" customHeight="1" x14ac:dyDescent="0.25">
      <c r="B312" s="212">
        <v>20160002</v>
      </c>
      <c r="D312" s="212" t="b">
        <f t="shared" si="3"/>
        <v>1</v>
      </c>
      <c r="E312" s="212">
        <v>20160002</v>
      </c>
      <c r="F312" s="215" t="e">
        <f t="shared" si="4"/>
        <v>#REF!</v>
      </c>
      <c r="G312" s="215" t="e">
        <f t="shared" si="5"/>
        <v>#REF!</v>
      </c>
      <c r="H312" s="215">
        <f>VLOOKUP(E312,'Captacao ANO A ANO'!$A$1:$E$703,5,FALSE)</f>
        <v>22630</v>
      </c>
    </row>
    <row r="313" spans="2:8" ht="15.75" hidden="1" customHeight="1" x14ac:dyDescent="0.25">
      <c r="B313" s="212">
        <v>20160003</v>
      </c>
      <c r="D313" s="212" t="b">
        <f t="shared" si="3"/>
        <v>1</v>
      </c>
      <c r="E313" s="212">
        <v>20160003</v>
      </c>
      <c r="F313" s="215" t="e">
        <f t="shared" si="4"/>
        <v>#REF!</v>
      </c>
      <c r="G313" s="215" t="e">
        <f t="shared" si="5"/>
        <v>#REF!</v>
      </c>
      <c r="H313" s="215">
        <f>VLOOKUP(E313,'Captacao ANO A ANO'!$A$1:$E$703,5,FALSE)</f>
        <v>1700</v>
      </c>
    </row>
    <row r="314" spans="2:8" ht="15.75" hidden="1" customHeight="1" x14ac:dyDescent="0.25">
      <c r="B314" s="212">
        <v>20160004</v>
      </c>
      <c r="D314" s="212" t="b">
        <f t="shared" si="3"/>
        <v>1</v>
      </c>
      <c r="E314" s="212">
        <v>20160004</v>
      </c>
      <c r="F314" s="215" t="e">
        <f t="shared" si="4"/>
        <v>#REF!</v>
      </c>
      <c r="G314" s="215" t="e">
        <f t="shared" si="5"/>
        <v>#REF!</v>
      </c>
      <c r="H314" s="215">
        <f>VLOOKUP(E314,'Captacao ANO A ANO'!$A$1:$E$703,5,FALSE)</f>
        <v>1000</v>
      </c>
    </row>
    <row r="315" spans="2:8" ht="15.75" hidden="1" customHeight="1" x14ac:dyDescent="0.25">
      <c r="B315" s="212">
        <v>20160005</v>
      </c>
      <c r="D315" s="212" t="b">
        <f t="shared" si="3"/>
        <v>1</v>
      </c>
      <c r="E315" s="212">
        <v>20160005</v>
      </c>
      <c r="F315" s="215" t="e">
        <f t="shared" si="4"/>
        <v>#REF!</v>
      </c>
      <c r="G315" s="215" t="e">
        <f t="shared" si="5"/>
        <v>#REF!</v>
      </c>
      <c r="H315" s="215">
        <f>VLOOKUP(E315,'Captacao ANO A ANO'!$A$1:$E$703,5,FALSE)</f>
        <v>1570</v>
      </c>
    </row>
    <row r="316" spans="2:8" ht="15.75" hidden="1" customHeight="1" x14ac:dyDescent="0.25">
      <c r="B316" s="212">
        <v>20160006</v>
      </c>
      <c r="D316" s="212" t="b">
        <f t="shared" si="3"/>
        <v>1</v>
      </c>
      <c r="E316" s="212">
        <v>20160006</v>
      </c>
      <c r="F316" s="215" t="e">
        <f t="shared" si="4"/>
        <v>#REF!</v>
      </c>
      <c r="G316" s="215" t="e">
        <f t="shared" si="5"/>
        <v>#REF!</v>
      </c>
      <c r="H316" s="215">
        <f>VLOOKUP(E316,'Captacao ANO A ANO'!$A$1:$E$703,5,FALSE)</f>
        <v>1800</v>
      </c>
    </row>
    <row r="317" spans="2:8" ht="15.75" hidden="1" customHeight="1" x14ac:dyDescent="0.25">
      <c r="B317" s="212">
        <v>20160007</v>
      </c>
      <c r="D317" s="212" t="b">
        <f t="shared" si="3"/>
        <v>1</v>
      </c>
      <c r="E317" s="212">
        <v>20160007</v>
      </c>
      <c r="F317" s="215" t="e">
        <f t="shared" si="4"/>
        <v>#REF!</v>
      </c>
      <c r="G317" s="215" t="e">
        <f t="shared" si="5"/>
        <v>#REF!</v>
      </c>
      <c r="H317" s="215">
        <f>VLOOKUP(E317,'Captacao ANO A ANO'!$A$1:$E$703,5,FALSE)</f>
        <v>66000</v>
      </c>
    </row>
    <row r="318" spans="2:8" ht="15.75" hidden="1" customHeight="1" x14ac:dyDescent="0.25">
      <c r="B318" s="212">
        <v>20160008</v>
      </c>
      <c r="D318" s="212" t="b">
        <f t="shared" si="3"/>
        <v>1</v>
      </c>
      <c r="E318" s="212">
        <v>20160008</v>
      </c>
      <c r="F318" s="215" t="e">
        <f t="shared" si="4"/>
        <v>#REF!</v>
      </c>
      <c r="G318" s="215" t="e">
        <f t="shared" si="5"/>
        <v>#REF!</v>
      </c>
      <c r="H318" s="215">
        <f>VLOOKUP(E318,'Captacao ANO A ANO'!$A$1:$E$703,5,FALSE)</f>
        <v>1500</v>
      </c>
    </row>
    <row r="319" spans="2:8" ht="15.75" hidden="1" customHeight="1" x14ac:dyDescent="0.25">
      <c r="B319" s="212">
        <v>20160009</v>
      </c>
      <c r="D319" s="212" t="b">
        <f t="shared" si="3"/>
        <v>1</v>
      </c>
      <c r="E319" s="212">
        <v>20160009</v>
      </c>
      <c r="F319" s="215" t="e">
        <f t="shared" si="4"/>
        <v>#REF!</v>
      </c>
      <c r="G319" s="215" t="e">
        <f t="shared" si="5"/>
        <v>#REF!</v>
      </c>
      <c r="H319" s="215">
        <f>VLOOKUP(E319,'Captacao ANO A ANO'!$A$1:$E$703,5,FALSE)</f>
        <v>4970</v>
      </c>
    </row>
    <row r="320" spans="2:8" ht="15.75" hidden="1" customHeight="1" x14ac:dyDescent="0.25">
      <c r="B320" s="212">
        <v>20160010</v>
      </c>
      <c r="D320" s="212" t="b">
        <f t="shared" si="3"/>
        <v>1</v>
      </c>
      <c r="E320" s="212">
        <v>20160010</v>
      </c>
      <c r="F320" s="215" t="e">
        <f t="shared" si="4"/>
        <v>#REF!</v>
      </c>
      <c r="G320" s="215" t="e">
        <f t="shared" si="5"/>
        <v>#REF!</v>
      </c>
      <c r="H320" s="215">
        <f>VLOOKUP(E320,'Captacao ANO A ANO'!$A$1:$E$703,5,FALSE)</f>
        <v>3900</v>
      </c>
    </row>
    <row r="321" spans="2:8" ht="15.75" hidden="1" customHeight="1" x14ac:dyDescent="0.25">
      <c r="B321" s="212">
        <v>20160011</v>
      </c>
      <c r="D321" s="212" t="b">
        <f t="shared" si="3"/>
        <v>1</v>
      </c>
      <c r="E321" s="212">
        <v>20160011</v>
      </c>
      <c r="F321" s="215" t="e">
        <f t="shared" si="4"/>
        <v>#REF!</v>
      </c>
      <c r="G321" s="215" t="e">
        <f t="shared" si="5"/>
        <v>#REF!</v>
      </c>
      <c r="H321" s="215">
        <f>VLOOKUP(E321,'Captacao ANO A ANO'!$A$1:$E$703,5,FALSE)</f>
        <v>22630</v>
      </c>
    </row>
    <row r="322" spans="2:8" ht="15.75" hidden="1" customHeight="1" x14ac:dyDescent="0.25">
      <c r="B322" s="212">
        <v>20160012</v>
      </c>
      <c r="D322" s="212" t="b">
        <f t="shared" si="3"/>
        <v>1</v>
      </c>
      <c r="E322" s="212">
        <v>20160012</v>
      </c>
      <c r="F322" s="215" t="e">
        <f t="shared" si="4"/>
        <v>#REF!</v>
      </c>
      <c r="G322" s="215" t="e">
        <f t="shared" si="5"/>
        <v>#REF!</v>
      </c>
      <c r="H322" s="215">
        <f>VLOOKUP(E322,'Captacao ANO A ANO'!$A$1:$E$703,5,FALSE)</f>
        <v>1000</v>
      </c>
    </row>
    <row r="323" spans="2:8" ht="15.75" hidden="1" customHeight="1" x14ac:dyDescent="0.25">
      <c r="B323" s="212">
        <v>20160013</v>
      </c>
      <c r="D323" s="212" t="b">
        <f t="shared" si="3"/>
        <v>1</v>
      </c>
      <c r="E323" s="212">
        <v>20160013</v>
      </c>
      <c r="F323" s="215" t="e">
        <f t="shared" si="4"/>
        <v>#REF!</v>
      </c>
      <c r="G323" s="215" t="e">
        <f t="shared" si="5"/>
        <v>#REF!</v>
      </c>
      <c r="H323" s="215">
        <f>VLOOKUP(E323,'Captacao ANO A ANO'!$A$1:$E$703,5,FALSE)</f>
        <v>66000</v>
      </c>
    </row>
    <row r="324" spans="2:8" ht="15.75" hidden="1" customHeight="1" x14ac:dyDescent="0.25">
      <c r="B324" s="212">
        <v>20160014</v>
      </c>
      <c r="D324" s="212" t="b">
        <f t="shared" si="3"/>
        <v>1</v>
      </c>
      <c r="E324" s="212">
        <v>20160014</v>
      </c>
      <c r="F324" s="215" t="e">
        <f t="shared" si="4"/>
        <v>#REF!</v>
      </c>
      <c r="G324" s="215" t="e">
        <f t="shared" si="5"/>
        <v>#REF!</v>
      </c>
      <c r="H324" s="215">
        <f>VLOOKUP(E324,'Captacao ANO A ANO'!$A$1:$E$703,5,FALSE)</f>
        <v>5730</v>
      </c>
    </row>
    <row r="325" spans="2:8" ht="15.75" hidden="1" customHeight="1" x14ac:dyDescent="0.25">
      <c r="B325" s="212">
        <v>20160015</v>
      </c>
      <c r="D325" s="212" t="b">
        <f t="shared" si="3"/>
        <v>1</v>
      </c>
      <c r="E325" s="212">
        <v>20160015</v>
      </c>
      <c r="F325" s="215" t="e">
        <f t="shared" si="4"/>
        <v>#REF!</v>
      </c>
      <c r="G325" s="215" t="e">
        <f t="shared" si="5"/>
        <v>#REF!</v>
      </c>
      <c r="H325" s="215">
        <f>VLOOKUP(E325,'Captacao ANO A ANO'!$A$1:$E$703,5,FALSE)</f>
        <v>22640</v>
      </c>
    </row>
    <row r="326" spans="2:8" ht="15.75" hidden="1" customHeight="1" x14ac:dyDescent="0.25">
      <c r="B326" s="212">
        <v>20160016</v>
      </c>
      <c r="D326" s="212" t="b">
        <f t="shared" si="3"/>
        <v>1</v>
      </c>
      <c r="E326" s="212">
        <v>20160016</v>
      </c>
      <c r="F326" s="215" t="e">
        <f t="shared" si="4"/>
        <v>#REF!</v>
      </c>
      <c r="G326" s="215" t="e">
        <f t="shared" si="5"/>
        <v>#REF!</v>
      </c>
      <c r="H326" s="215">
        <f>VLOOKUP(E326,'Captacao ANO A ANO'!$A$1:$E$703,5,FALSE)</f>
        <v>1000</v>
      </c>
    </row>
    <row r="327" spans="2:8" ht="15.75" hidden="1" customHeight="1" x14ac:dyDescent="0.25">
      <c r="B327" s="212">
        <v>20160017</v>
      </c>
      <c r="D327" s="212" t="b">
        <f t="shared" si="3"/>
        <v>1</v>
      </c>
      <c r="E327" s="212">
        <v>20160017</v>
      </c>
      <c r="F327" s="215" t="e">
        <f t="shared" si="4"/>
        <v>#REF!</v>
      </c>
      <c r="G327" s="215" t="e">
        <f t="shared" si="5"/>
        <v>#REF!</v>
      </c>
      <c r="H327" s="215">
        <f>VLOOKUP(E327,'Captacao ANO A ANO'!$A$1:$E$703,5,FALSE)</f>
        <v>66000</v>
      </c>
    </row>
    <row r="328" spans="2:8" ht="15.75" hidden="1" customHeight="1" x14ac:dyDescent="0.25">
      <c r="B328" s="212">
        <v>20160018</v>
      </c>
      <c r="D328" s="212" t="b">
        <f t="shared" si="3"/>
        <v>1</v>
      </c>
      <c r="E328" s="212">
        <v>20160018</v>
      </c>
      <c r="F328" s="215" t="e">
        <f t="shared" si="4"/>
        <v>#REF!</v>
      </c>
      <c r="G328" s="215" t="e">
        <f t="shared" si="5"/>
        <v>#REF!</v>
      </c>
      <c r="H328" s="215">
        <f>VLOOKUP(E328,'Captacao ANO A ANO'!$A$1:$E$703,5,FALSE)</f>
        <v>800</v>
      </c>
    </row>
    <row r="329" spans="2:8" ht="15.75" hidden="1" customHeight="1" x14ac:dyDescent="0.25">
      <c r="B329" s="212">
        <v>20160019</v>
      </c>
      <c r="D329" s="212" t="b">
        <f t="shared" si="3"/>
        <v>1</v>
      </c>
      <c r="E329" s="212">
        <v>20160019</v>
      </c>
      <c r="F329" s="215" t="e">
        <f t="shared" si="4"/>
        <v>#REF!</v>
      </c>
      <c r="G329" s="215" t="e">
        <f t="shared" si="5"/>
        <v>#REF!</v>
      </c>
      <c r="H329" s="215">
        <f>VLOOKUP(E329,'Captacao ANO A ANO'!$A$1:$E$703,5,FALSE)</f>
        <v>2930</v>
      </c>
    </row>
    <row r="330" spans="2:8" ht="15.75" hidden="1" customHeight="1" x14ac:dyDescent="0.25">
      <c r="B330" s="212">
        <v>20160020</v>
      </c>
      <c r="D330" s="212" t="b">
        <f t="shared" si="3"/>
        <v>1</v>
      </c>
      <c r="E330" s="212">
        <v>20160020</v>
      </c>
      <c r="F330" s="215" t="e">
        <f t="shared" si="4"/>
        <v>#REF!</v>
      </c>
      <c r="G330" s="215" t="e">
        <f t="shared" si="5"/>
        <v>#REF!</v>
      </c>
      <c r="H330" s="215">
        <f>VLOOKUP(E330,'Captacao ANO A ANO'!$A$1:$E$703,5,FALSE)</f>
        <v>372.71</v>
      </c>
    </row>
    <row r="331" spans="2:8" ht="15.75" hidden="1" customHeight="1" x14ac:dyDescent="0.25">
      <c r="B331" s="212">
        <v>20160021</v>
      </c>
      <c r="D331" s="212" t="b">
        <f t="shared" si="3"/>
        <v>1</v>
      </c>
      <c r="E331" s="212">
        <v>20160021</v>
      </c>
      <c r="F331" s="215" t="e">
        <f t="shared" si="4"/>
        <v>#REF!</v>
      </c>
      <c r="G331" s="215" t="e">
        <f t="shared" si="5"/>
        <v>#REF!</v>
      </c>
      <c r="H331" s="215">
        <f>VLOOKUP(E331,'Captacao ANO A ANO'!$A$1:$E$703,5,FALSE)</f>
        <v>11000</v>
      </c>
    </row>
    <row r="332" spans="2:8" ht="15.75" hidden="1" customHeight="1" x14ac:dyDescent="0.25">
      <c r="B332" s="212">
        <v>20160022</v>
      </c>
      <c r="D332" s="212" t="b">
        <f t="shared" si="3"/>
        <v>1</v>
      </c>
      <c r="E332" s="212">
        <v>20160022</v>
      </c>
      <c r="F332" s="215" t="e">
        <f t="shared" si="4"/>
        <v>#REF!</v>
      </c>
      <c r="G332" s="215" t="e">
        <f t="shared" si="5"/>
        <v>#REF!</v>
      </c>
      <c r="H332" s="215">
        <f>VLOOKUP(E332,'Captacao ANO A ANO'!$A$1:$E$703,5,FALSE)</f>
        <v>92149.07</v>
      </c>
    </row>
    <row r="333" spans="2:8" ht="15.75" hidden="1" customHeight="1" x14ac:dyDescent="0.25">
      <c r="B333" s="212">
        <v>20160023</v>
      </c>
      <c r="D333" s="212" t="b">
        <f t="shared" si="3"/>
        <v>1</v>
      </c>
      <c r="E333" s="212">
        <v>20160023</v>
      </c>
      <c r="F333" s="215" t="e">
        <f t="shared" si="4"/>
        <v>#REF!</v>
      </c>
      <c r="G333" s="215" t="e">
        <f t="shared" si="5"/>
        <v>#REF!</v>
      </c>
      <c r="H333" s="215">
        <f>VLOOKUP(E333,'Captacao ANO A ANO'!$A$1:$E$703,5,FALSE)</f>
        <v>81850</v>
      </c>
    </row>
    <row r="334" spans="2:8" ht="15.75" hidden="1" customHeight="1" x14ac:dyDescent="0.25">
      <c r="B334" s="212">
        <v>20160024</v>
      </c>
      <c r="D334" s="212" t="b">
        <f t="shared" si="3"/>
        <v>1</v>
      </c>
      <c r="E334" s="212">
        <v>20160024</v>
      </c>
      <c r="F334" s="215" t="e">
        <f t="shared" si="4"/>
        <v>#REF!</v>
      </c>
      <c r="G334" s="215" t="e">
        <f t="shared" si="5"/>
        <v>#REF!</v>
      </c>
      <c r="H334" s="215">
        <f>VLOOKUP(E334,'Captacao ANO A ANO'!$A$1:$E$703,5,FALSE)</f>
        <v>2000</v>
      </c>
    </row>
    <row r="335" spans="2:8" ht="15.75" hidden="1" customHeight="1" x14ac:dyDescent="0.25">
      <c r="B335" s="212">
        <v>20160025</v>
      </c>
      <c r="D335" s="212" t="b">
        <f t="shared" si="3"/>
        <v>1</v>
      </c>
      <c r="E335" s="212">
        <v>20160025</v>
      </c>
      <c r="F335" s="215" t="e">
        <f t="shared" si="4"/>
        <v>#REF!</v>
      </c>
      <c r="G335" s="215" t="e">
        <f t="shared" si="5"/>
        <v>#REF!</v>
      </c>
      <c r="H335" s="215">
        <f>VLOOKUP(E335,'Captacao ANO A ANO'!$A$1:$E$703,5,FALSE)</f>
        <v>7500</v>
      </c>
    </row>
    <row r="336" spans="2:8" ht="15.75" hidden="1" customHeight="1" x14ac:dyDescent="0.25">
      <c r="B336" s="212">
        <v>20160026</v>
      </c>
      <c r="D336" s="212" t="b">
        <f t="shared" si="3"/>
        <v>1</v>
      </c>
      <c r="E336" s="212">
        <v>20160026</v>
      </c>
      <c r="F336" s="215" t="e">
        <f t="shared" si="4"/>
        <v>#REF!</v>
      </c>
      <c r="G336" s="215" t="e">
        <f t="shared" si="5"/>
        <v>#REF!</v>
      </c>
      <c r="H336" s="215">
        <f>VLOOKUP(E336,'Captacao ANO A ANO'!$A$1:$E$703,5,FALSE)</f>
        <v>3000</v>
      </c>
    </row>
    <row r="337" spans="2:8" ht="15.75" hidden="1" customHeight="1" x14ac:dyDescent="0.25">
      <c r="B337" s="212">
        <v>20160029</v>
      </c>
      <c r="D337" s="212" t="b">
        <f t="shared" si="3"/>
        <v>1</v>
      </c>
      <c r="E337" s="212">
        <v>20160029</v>
      </c>
      <c r="F337" s="215" t="e">
        <f t="shared" si="4"/>
        <v>#REF!</v>
      </c>
      <c r="G337" s="215" t="e">
        <f t="shared" si="5"/>
        <v>#REF!</v>
      </c>
      <c r="H337" s="215">
        <f>VLOOKUP(E337,'Captacao ANO A ANO'!$A$1:$E$703,5,FALSE)</f>
        <v>7500</v>
      </c>
    </row>
    <row r="338" spans="2:8" ht="15.75" hidden="1" customHeight="1" x14ac:dyDescent="0.25">
      <c r="B338" s="212">
        <v>20160030</v>
      </c>
      <c r="D338" s="212" t="b">
        <f t="shared" si="3"/>
        <v>1</v>
      </c>
      <c r="E338" s="212">
        <v>20160030</v>
      </c>
      <c r="F338" s="215" t="e">
        <f t="shared" si="4"/>
        <v>#REF!</v>
      </c>
      <c r="G338" s="215" t="e">
        <f t="shared" si="5"/>
        <v>#REF!</v>
      </c>
      <c r="H338" s="215">
        <f>VLOOKUP(E338,'Captacao ANO A ANO'!$A$1:$E$703,5,FALSE)</f>
        <v>65000</v>
      </c>
    </row>
    <row r="339" spans="2:8" ht="15.75" hidden="1" customHeight="1" x14ac:dyDescent="0.25">
      <c r="B339" s="212">
        <v>20160031</v>
      </c>
      <c r="D339" s="212" t="b">
        <f t="shared" si="3"/>
        <v>1</v>
      </c>
      <c r="E339" s="212">
        <v>20160031</v>
      </c>
      <c r="F339" s="215" t="e">
        <f t="shared" si="4"/>
        <v>#REF!</v>
      </c>
      <c r="G339" s="215" t="e">
        <f t="shared" si="5"/>
        <v>#REF!</v>
      </c>
      <c r="H339" s="215">
        <f>VLOOKUP(E339,'Captacao ANO A ANO'!$A$1:$E$703,5,FALSE)</f>
        <v>2000</v>
      </c>
    </row>
    <row r="340" spans="2:8" ht="15.75" hidden="1" customHeight="1" x14ac:dyDescent="0.25">
      <c r="B340" s="212">
        <v>20160032</v>
      </c>
      <c r="D340" s="212" t="b">
        <f t="shared" si="3"/>
        <v>1</v>
      </c>
      <c r="E340" s="212">
        <v>20160032</v>
      </c>
      <c r="F340" s="215" t="e">
        <f t="shared" si="4"/>
        <v>#REF!</v>
      </c>
      <c r="G340" s="215" t="e">
        <f t="shared" si="5"/>
        <v>#REF!</v>
      </c>
      <c r="H340" s="215">
        <f>VLOOKUP(E340,'Captacao ANO A ANO'!$A$1:$E$703,5,FALSE)</f>
        <v>3900</v>
      </c>
    </row>
    <row r="341" spans="2:8" ht="15.75" hidden="1" customHeight="1" x14ac:dyDescent="0.25">
      <c r="B341" s="212">
        <v>20160033</v>
      </c>
      <c r="D341" s="212" t="b">
        <f t="shared" si="3"/>
        <v>1</v>
      </c>
      <c r="E341" s="212">
        <v>20160033</v>
      </c>
      <c r="F341" s="215" t="e">
        <f t="shared" si="4"/>
        <v>#REF!</v>
      </c>
      <c r="G341" s="215" t="e">
        <f t="shared" si="5"/>
        <v>#REF!</v>
      </c>
      <c r="H341" s="215">
        <f>VLOOKUP(E341,'Captacao ANO A ANO'!$A$1:$E$703,5,FALSE)</f>
        <v>120100</v>
      </c>
    </row>
    <row r="342" spans="2:8" ht="15.75" hidden="1" customHeight="1" x14ac:dyDescent="0.25">
      <c r="B342" s="212">
        <v>20160034</v>
      </c>
      <c r="D342" s="212" t="b">
        <f t="shared" si="3"/>
        <v>1</v>
      </c>
      <c r="E342" s="212">
        <v>20160034</v>
      </c>
      <c r="F342" s="215" t="e">
        <f t="shared" si="4"/>
        <v>#REF!</v>
      </c>
      <c r="G342" s="215" t="e">
        <f t="shared" si="5"/>
        <v>#REF!</v>
      </c>
      <c r="H342" s="215">
        <f>VLOOKUP(E342,'Captacao ANO A ANO'!$A$1:$E$703,5,FALSE)</f>
        <v>65000</v>
      </c>
    </row>
    <row r="343" spans="2:8" ht="15.75" hidden="1" customHeight="1" x14ac:dyDescent="0.25">
      <c r="B343" s="212">
        <v>20160035</v>
      </c>
      <c r="D343" s="212" t="b">
        <f t="shared" si="3"/>
        <v>1</v>
      </c>
      <c r="E343" s="212">
        <v>20160035</v>
      </c>
      <c r="F343" s="215" t="e">
        <f t="shared" si="4"/>
        <v>#REF!</v>
      </c>
      <c r="G343" s="215" t="e">
        <f t="shared" si="5"/>
        <v>#REF!</v>
      </c>
      <c r="H343" s="215">
        <f>VLOOKUP(E343,'Captacao ANO A ANO'!$A$1:$E$703,5,FALSE)</f>
        <v>121000</v>
      </c>
    </row>
    <row r="344" spans="2:8" ht="15.75" hidden="1" customHeight="1" x14ac:dyDescent="0.25">
      <c r="B344" s="212">
        <v>20160050</v>
      </c>
      <c r="D344" s="212" t="b">
        <f t="shared" si="3"/>
        <v>1</v>
      </c>
      <c r="E344" s="212">
        <v>20160050</v>
      </c>
      <c r="F344" s="215" t="e">
        <f t="shared" si="4"/>
        <v>#REF!</v>
      </c>
      <c r="G344" s="215" t="e">
        <f t="shared" si="5"/>
        <v>#REF!</v>
      </c>
      <c r="H344" s="215">
        <f>VLOOKUP(E344,'Captacao ANO A ANO'!$A$1:$E$703,5,FALSE)</f>
        <v>23516.94</v>
      </c>
    </row>
    <row r="345" spans="2:8" ht="15.75" hidden="1" customHeight="1" x14ac:dyDescent="0.25">
      <c r="B345" s="212">
        <v>20160051</v>
      </c>
      <c r="D345" s="212" t="b">
        <f t="shared" si="3"/>
        <v>1</v>
      </c>
      <c r="E345" s="212">
        <v>20160051</v>
      </c>
      <c r="F345" s="215" t="e">
        <f t="shared" si="4"/>
        <v>#REF!</v>
      </c>
      <c r="G345" s="215" t="e">
        <f t="shared" si="5"/>
        <v>#REF!</v>
      </c>
      <c r="H345" s="215">
        <f>VLOOKUP(E345,'Captacao ANO A ANO'!$A$1:$E$703,5,FALSE)</f>
        <v>139227.68</v>
      </c>
    </row>
    <row r="346" spans="2:8" ht="15.75" hidden="1" customHeight="1" x14ac:dyDescent="0.25">
      <c r="B346" s="212">
        <v>20160052</v>
      </c>
      <c r="D346" s="212" t="b">
        <f t="shared" si="3"/>
        <v>1</v>
      </c>
      <c r="E346" s="212">
        <v>20160052</v>
      </c>
      <c r="F346" s="215" t="e">
        <f t="shared" si="4"/>
        <v>#REF!</v>
      </c>
      <c r="G346" s="215" t="e">
        <f t="shared" si="5"/>
        <v>#REF!</v>
      </c>
      <c r="H346" s="215">
        <f>VLOOKUP(E346,'Captacao ANO A ANO'!$A$1:$E$703,5,FALSE)</f>
        <v>221595.97</v>
      </c>
    </row>
    <row r="347" spans="2:8" ht="15.75" hidden="1" customHeight="1" x14ac:dyDescent="0.25">
      <c r="B347" s="212">
        <v>20160053</v>
      </c>
      <c r="D347" s="212" t="b">
        <f t="shared" si="3"/>
        <v>1</v>
      </c>
      <c r="E347" s="212">
        <v>20160053</v>
      </c>
      <c r="F347" s="215" t="e">
        <f t="shared" si="4"/>
        <v>#REF!</v>
      </c>
      <c r="G347" s="215" t="e">
        <f t="shared" si="5"/>
        <v>#REF!</v>
      </c>
      <c r="H347" s="215">
        <f>VLOOKUP(E347,'Captacao ANO A ANO'!$A$1:$E$703,5,FALSE)</f>
        <v>23120.87</v>
      </c>
    </row>
    <row r="348" spans="2:8" ht="15.75" hidden="1" customHeight="1" x14ac:dyDescent="0.25">
      <c r="B348" s="212">
        <v>20160054</v>
      </c>
      <c r="D348" s="212" t="b">
        <f t="shared" si="3"/>
        <v>1</v>
      </c>
      <c r="E348" s="212">
        <v>20160054</v>
      </c>
      <c r="F348" s="215" t="e">
        <f t="shared" si="4"/>
        <v>#REF!</v>
      </c>
      <c r="G348" s="215" t="e">
        <f t="shared" si="5"/>
        <v>#REF!</v>
      </c>
      <c r="H348" s="215">
        <f>VLOOKUP(E348,'Captacao ANO A ANO'!$A$1:$E$703,5,FALSE)</f>
        <v>308822.21999999997</v>
      </c>
    </row>
    <row r="349" spans="2:8" ht="15.75" hidden="1" customHeight="1" x14ac:dyDescent="0.25">
      <c r="B349" s="212">
        <v>20160055</v>
      </c>
      <c r="D349" s="212" t="b">
        <f t="shared" si="3"/>
        <v>1</v>
      </c>
      <c r="E349" s="212">
        <v>20160055</v>
      </c>
      <c r="F349" s="215" t="e">
        <f t="shared" si="4"/>
        <v>#REF!</v>
      </c>
      <c r="G349" s="215" t="e">
        <f t="shared" si="5"/>
        <v>#REF!</v>
      </c>
      <c r="H349" s="215">
        <f>VLOOKUP(E349,'Captacao ANO A ANO'!$A$1:$E$703,5,FALSE)</f>
        <v>46879.13</v>
      </c>
    </row>
    <row r="350" spans="2:8" ht="15.75" hidden="1" customHeight="1" x14ac:dyDescent="0.25">
      <c r="B350" s="212">
        <v>20160059</v>
      </c>
      <c r="D350" s="212" t="b">
        <f t="shared" si="3"/>
        <v>1</v>
      </c>
      <c r="E350" s="212">
        <v>20160059</v>
      </c>
      <c r="F350" s="215" t="e">
        <f t="shared" si="4"/>
        <v>#REF!</v>
      </c>
      <c r="G350" s="215" t="e">
        <f t="shared" si="5"/>
        <v>#REF!</v>
      </c>
      <c r="H350" s="215">
        <f>VLOOKUP(E350,'Captacao ANO A ANO'!$A$1:$E$703,5,FALSE)</f>
        <v>175002.6</v>
      </c>
    </row>
    <row r="351" spans="2:8" ht="15.75" hidden="1" customHeight="1" x14ac:dyDescent="0.25">
      <c r="B351" s="212">
        <v>20160060</v>
      </c>
      <c r="D351" s="212" t="b">
        <f t="shared" si="3"/>
        <v>1</v>
      </c>
      <c r="E351" s="212">
        <v>20160060</v>
      </c>
      <c r="F351" s="215" t="e">
        <f t="shared" si="4"/>
        <v>#REF!</v>
      </c>
      <c r="G351" s="215" t="e">
        <f t="shared" si="5"/>
        <v>#REF!</v>
      </c>
      <c r="H351" s="215">
        <f>VLOOKUP(E351,'Captacao ANO A ANO'!$A$1:$E$703,5,FALSE)</f>
        <v>99798.8</v>
      </c>
    </row>
    <row r="352" spans="2:8" ht="15.75" hidden="1" customHeight="1" x14ac:dyDescent="0.25">
      <c r="B352" s="212">
        <v>20160061</v>
      </c>
      <c r="D352" s="212" t="b">
        <f t="shared" si="3"/>
        <v>1</v>
      </c>
      <c r="E352" s="212">
        <v>20160061</v>
      </c>
      <c r="F352" s="215" t="e">
        <f t="shared" si="4"/>
        <v>#REF!</v>
      </c>
      <c r="G352" s="215" t="e">
        <f t="shared" si="5"/>
        <v>#REF!</v>
      </c>
      <c r="H352" s="215">
        <f>VLOOKUP(E352,'Captacao ANO A ANO'!$A$1:$E$703,5,FALSE)</f>
        <v>141473.76</v>
      </c>
    </row>
    <row r="353" spans="2:8" ht="15.75" hidden="1" customHeight="1" x14ac:dyDescent="0.25">
      <c r="B353" s="212">
        <v>20160062</v>
      </c>
      <c r="D353" s="212" t="b">
        <f t="shared" si="3"/>
        <v>1</v>
      </c>
      <c r="E353" s="212">
        <v>20160062</v>
      </c>
      <c r="F353" s="215" t="e">
        <f t="shared" si="4"/>
        <v>#REF!</v>
      </c>
      <c r="G353" s="215" t="e">
        <f t="shared" si="5"/>
        <v>#REF!</v>
      </c>
      <c r="H353" s="215">
        <f>VLOOKUP(E353,'Captacao ANO A ANO'!$A$1:$E$703,5,FALSE)</f>
        <v>152900.63</v>
      </c>
    </row>
    <row r="354" spans="2:8" ht="15.75" hidden="1" customHeight="1" x14ac:dyDescent="0.25">
      <c r="B354" s="212">
        <v>20160063</v>
      </c>
      <c r="D354" s="212" t="b">
        <f t="shared" si="3"/>
        <v>1</v>
      </c>
      <c r="E354" s="212">
        <v>20160063</v>
      </c>
      <c r="F354" s="215" t="e">
        <f t="shared" si="4"/>
        <v>#REF!</v>
      </c>
      <c r="G354" s="215" t="e">
        <f t="shared" si="5"/>
        <v>#REF!</v>
      </c>
      <c r="H354" s="215">
        <f>VLOOKUP(E354,'Captacao ANO A ANO'!$A$1:$E$703,5,FALSE)</f>
        <v>128938.42</v>
      </c>
    </row>
    <row r="355" spans="2:8" ht="15.75" hidden="1" customHeight="1" x14ac:dyDescent="0.25">
      <c r="B355" s="212">
        <v>20160064</v>
      </c>
      <c r="D355" s="212" t="b">
        <f t="shared" si="3"/>
        <v>1</v>
      </c>
      <c r="E355" s="212">
        <v>20160064</v>
      </c>
      <c r="F355" s="215" t="e">
        <f t="shared" si="4"/>
        <v>#REF!</v>
      </c>
      <c r="G355" s="215" t="e">
        <f t="shared" si="5"/>
        <v>#REF!</v>
      </c>
      <c r="H355" s="215">
        <f>VLOOKUP(E355,'Captacao ANO A ANO'!$A$1:$E$703,5,FALSE)</f>
        <v>2500</v>
      </c>
    </row>
    <row r="356" spans="2:8" ht="15.75" hidden="1" customHeight="1" x14ac:dyDescent="0.25">
      <c r="B356" s="212">
        <v>20160065</v>
      </c>
      <c r="D356" s="212" t="b">
        <f t="shared" si="3"/>
        <v>1</v>
      </c>
      <c r="E356" s="212">
        <v>20160065</v>
      </c>
      <c r="F356" s="215" t="e">
        <f t="shared" si="4"/>
        <v>#REF!</v>
      </c>
      <c r="G356" s="215" t="e">
        <f t="shared" si="5"/>
        <v>#REF!</v>
      </c>
      <c r="H356" s="215">
        <f>VLOOKUP(E356,'Captacao ANO A ANO'!$A$1:$E$703,5,FALSE)</f>
        <v>14100</v>
      </c>
    </row>
    <row r="357" spans="2:8" ht="15.75" hidden="1" customHeight="1" x14ac:dyDescent="0.25">
      <c r="B357" s="212">
        <v>20160066</v>
      </c>
      <c r="D357" s="212" t="b">
        <f t="shared" si="3"/>
        <v>1</v>
      </c>
      <c r="E357" s="212">
        <v>20160066</v>
      </c>
      <c r="F357" s="215" t="e">
        <f t="shared" si="4"/>
        <v>#REF!</v>
      </c>
      <c r="G357" s="215" t="e">
        <f t="shared" si="5"/>
        <v>#REF!</v>
      </c>
      <c r="H357" s="215">
        <f>VLOOKUP(E357,'Captacao ANO A ANO'!$A$1:$E$703,5,FALSE)</f>
        <v>2700</v>
      </c>
    </row>
    <row r="358" spans="2:8" ht="15.75" hidden="1" customHeight="1" x14ac:dyDescent="0.25">
      <c r="B358" s="212">
        <v>20160067</v>
      </c>
      <c r="D358" s="212" t="b">
        <f t="shared" si="3"/>
        <v>1</v>
      </c>
      <c r="E358" s="212">
        <v>20160067</v>
      </c>
      <c r="F358" s="215" t="e">
        <f t="shared" si="4"/>
        <v>#REF!</v>
      </c>
      <c r="G358" s="215" t="e">
        <f t="shared" si="5"/>
        <v>#REF!</v>
      </c>
      <c r="H358" s="215">
        <f>VLOOKUP(E358,'Captacao ANO A ANO'!$A$1:$E$703,5,FALSE)</f>
        <v>104800</v>
      </c>
    </row>
    <row r="359" spans="2:8" ht="15.75" hidden="1" customHeight="1" x14ac:dyDescent="0.25">
      <c r="B359" s="212">
        <v>20160068</v>
      </c>
      <c r="D359" s="212" t="b">
        <f t="shared" si="3"/>
        <v>1</v>
      </c>
      <c r="E359" s="212">
        <v>20160068</v>
      </c>
      <c r="F359" s="215" t="e">
        <f t="shared" si="4"/>
        <v>#REF!</v>
      </c>
      <c r="G359" s="215" t="e">
        <f t="shared" si="5"/>
        <v>#REF!</v>
      </c>
      <c r="H359" s="215">
        <f>VLOOKUP(E359,'Captacao ANO A ANO'!$A$1:$E$703,5,FALSE)</f>
        <v>2700</v>
      </c>
    </row>
    <row r="360" spans="2:8" ht="15.75" hidden="1" customHeight="1" x14ac:dyDescent="0.25">
      <c r="B360" s="212">
        <v>20160069</v>
      </c>
      <c r="D360" s="212" t="b">
        <f t="shared" si="3"/>
        <v>1</v>
      </c>
      <c r="E360" s="212">
        <v>20160069</v>
      </c>
      <c r="F360" s="215" t="e">
        <f t="shared" si="4"/>
        <v>#REF!</v>
      </c>
      <c r="G360" s="215" t="e">
        <f t="shared" si="5"/>
        <v>#REF!</v>
      </c>
      <c r="H360" s="215">
        <f>VLOOKUP(E360,'Captacao ANO A ANO'!$A$1:$E$703,5,FALSE)</f>
        <v>4700</v>
      </c>
    </row>
    <row r="361" spans="2:8" ht="15.75" hidden="1" customHeight="1" x14ac:dyDescent="0.25">
      <c r="B361" s="212">
        <v>20160071</v>
      </c>
      <c r="D361" s="212" t="b">
        <f t="shared" si="3"/>
        <v>1</v>
      </c>
      <c r="E361" s="212">
        <v>20160071</v>
      </c>
      <c r="F361" s="215" t="e">
        <f t="shared" si="4"/>
        <v>#REF!</v>
      </c>
      <c r="G361" s="215" t="e">
        <f t="shared" si="5"/>
        <v>#REF!</v>
      </c>
      <c r="H361" s="215">
        <f>VLOOKUP(E361,'Captacao ANO A ANO'!$A$1:$E$703,5,FALSE)</f>
        <v>4500</v>
      </c>
    </row>
    <row r="362" spans="2:8" ht="15.75" hidden="1" customHeight="1" x14ac:dyDescent="0.25">
      <c r="B362" s="212">
        <v>20160072</v>
      </c>
      <c r="D362" s="212" t="b">
        <f t="shared" si="3"/>
        <v>1</v>
      </c>
      <c r="E362" s="212">
        <v>20160072</v>
      </c>
      <c r="F362" s="215" t="e">
        <f t="shared" si="4"/>
        <v>#REF!</v>
      </c>
      <c r="G362" s="215" t="e">
        <f t="shared" si="5"/>
        <v>#REF!</v>
      </c>
      <c r="H362" s="215">
        <f>VLOOKUP(E362,'Captacao ANO A ANO'!$A$1:$E$703,5,FALSE)</f>
        <v>2300</v>
      </c>
    </row>
    <row r="363" spans="2:8" ht="15.75" hidden="1" customHeight="1" x14ac:dyDescent="0.25">
      <c r="B363" s="212">
        <v>20160073</v>
      </c>
      <c r="D363" s="212" t="b">
        <f t="shared" si="3"/>
        <v>1</v>
      </c>
      <c r="E363" s="212">
        <v>20160073</v>
      </c>
      <c r="F363" s="215" t="e">
        <f t="shared" si="4"/>
        <v>#REF!</v>
      </c>
      <c r="G363" s="215" t="e">
        <f t="shared" si="5"/>
        <v>#REF!</v>
      </c>
      <c r="H363" s="215">
        <f>VLOOKUP(E363,'Captacao ANO A ANO'!$A$1:$E$703,5,FALSE)</f>
        <v>4044.23</v>
      </c>
    </row>
    <row r="364" spans="2:8" ht="15.75" hidden="1" customHeight="1" x14ac:dyDescent="0.25">
      <c r="B364" s="212">
        <v>20160074</v>
      </c>
      <c r="D364" s="212" t="b">
        <f t="shared" si="3"/>
        <v>1</v>
      </c>
      <c r="E364" s="212">
        <v>20160074</v>
      </c>
      <c r="F364" s="215" t="e">
        <f t="shared" si="4"/>
        <v>#REF!</v>
      </c>
      <c r="G364" s="215" t="e">
        <f t="shared" si="5"/>
        <v>#REF!</v>
      </c>
      <c r="H364" s="215">
        <f>VLOOKUP(E364,'Captacao ANO A ANO'!$A$1:$E$703,5,FALSE)</f>
        <v>14100</v>
      </c>
    </row>
    <row r="365" spans="2:8" ht="15.75" hidden="1" customHeight="1" x14ac:dyDescent="0.25">
      <c r="B365" s="212">
        <v>20160075</v>
      </c>
      <c r="D365" s="212" t="b">
        <f t="shared" si="3"/>
        <v>1</v>
      </c>
      <c r="E365" s="212">
        <v>20160075</v>
      </c>
      <c r="F365" s="215" t="e">
        <f t="shared" si="4"/>
        <v>#REF!</v>
      </c>
      <c r="G365" s="215" t="e">
        <f t="shared" si="5"/>
        <v>#REF!</v>
      </c>
      <c r="H365" s="215">
        <f>VLOOKUP(E365,'Captacao ANO A ANO'!$A$1:$E$703,5,FALSE)</f>
        <v>2700</v>
      </c>
    </row>
    <row r="366" spans="2:8" ht="15.75" hidden="1" customHeight="1" x14ac:dyDescent="0.25">
      <c r="B366" s="212">
        <v>20160076</v>
      </c>
      <c r="D366" s="212" t="b">
        <f t="shared" si="3"/>
        <v>1</v>
      </c>
      <c r="E366" s="212">
        <v>20160076</v>
      </c>
      <c r="F366" s="215" t="e">
        <f t="shared" si="4"/>
        <v>#REF!</v>
      </c>
      <c r="G366" s="215" t="e">
        <f t="shared" si="5"/>
        <v>#REF!</v>
      </c>
      <c r="H366" s="215">
        <f>VLOOKUP(E366,'Captacao ANO A ANO'!$A$1:$E$703,5,FALSE)</f>
        <v>107800</v>
      </c>
    </row>
    <row r="367" spans="2:8" ht="15.75" hidden="1" customHeight="1" x14ac:dyDescent="0.25">
      <c r="B367" s="212">
        <v>20160077</v>
      </c>
      <c r="D367" s="212" t="b">
        <f t="shared" si="3"/>
        <v>1</v>
      </c>
      <c r="E367" s="212">
        <v>20160077</v>
      </c>
      <c r="F367" s="215" t="e">
        <f t="shared" si="4"/>
        <v>#REF!</v>
      </c>
      <c r="G367" s="215" t="e">
        <f t="shared" si="5"/>
        <v>#REF!</v>
      </c>
      <c r="H367" s="215">
        <f>VLOOKUP(E367,'Captacao ANO A ANO'!$A$1:$E$703,5,FALSE)</f>
        <v>2700</v>
      </c>
    </row>
    <row r="368" spans="2:8" ht="15.75" hidden="1" customHeight="1" x14ac:dyDescent="0.25">
      <c r="B368" s="212">
        <v>20160078</v>
      </c>
      <c r="D368" s="212" t="b">
        <f t="shared" si="3"/>
        <v>1</v>
      </c>
      <c r="E368" s="212">
        <v>20160078</v>
      </c>
      <c r="F368" s="215" t="e">
        <f t="shared" si="4"/>
        <v>#REF!</v>
      </c>
      <c r="G368" s="215" t="e">
        <f t="shared" si="5"/>
        <v>#REF!</v>
      </c>
      <c r="H368" s="215">
        <f>VLOOKUP(E368,'Captacao ANO A ANO'!$A$1:$E$703,5,FALSE)</f>
        <v>4700</v>
      </c>
    </row>
    <row r="369" spans="2:8" ht="15.75" hidden="1" customHeight="1" x14ac:dyDescent="0.25">
      <c r="B369" s="212">
        <v>20160079</v>
      </c>
      <c r="D369" s="212" t="b">
        <f t="shared" si="3"/>
        <v>1</v>
      </c>
      <c r="E369" s="212">
        <v>20160079</v>
      </c>
      <c r="F369" s="215" t="e">
        <f t="shared" si="4"/>
        <v>#REF!</v>
      </c>
      <c r="G369" s="215" t="e">
        <f t="shared" si="5"/>
        <v>#REF!</v>
      </c>
      <c r="H369" s="215">
        <f>VLOOKUP(E369,'Captacao ANO A ANO'!$A$1:$E$703,5,FALSE)</f>
        <v>45759.87</v>
      </c>
    </row>
    <row r="370" spans="2:8" ht="15.75" hidden="1" customHeight="1" x14ac:dyDescent="0.25">
      <c r="B370" s="212">
        <v>20160080</v>
      </c>
      <c r="D370" s="212" t="b">
        <f t="shared" si="3"/>
        <v>1</v>
      </c>
      <c r="E370" s="212">
        <v>20160080</v>
      </c>
      <c r="F370" s="215" t="e">
        <f t="shared" si="4"/>
        <v>#REF!</v>
      </c>
      <c r="G370" s="215" t="e">
        <f t="shared" si="5"/>
        <v>#REF!</v>
      </c>
      <c r="H370" s="215">
        <f>VLOOKUP(E370,'Captacao ANO A ANO'!$A$1:$E$703,5,FALSE)</f>
        <v>4500</v>
      </c>
    </row>
    <row r="371" spans="2:8" ht="15.75" hidden="1" customHeight="1" x14ac:dyDescent="0.25">
      <c r="B371" s="212">
        <v>20160081</v>
      </c>
      <c r="D371" s="212" t="b">
        <f t="shared" si="3"/>
        <v>1</v>
      </c>
      <c r="E371" s="212">
        <v>20160081</v>
      </c>
      <c r="F371" s="215" t="e">
        <f t="shared" si="4"/>
        <v>#REF!</v>
      </c>
      <c r="G371" s="215" t="e">
        <f t="shared" si="5"/>
        <v>#REF!</v>
      </c>
      <c r="H371" s="215">
        <f>VLOOKUP(E371,'Captacao ANO A ANO'!$A$1:$E$703,5,FALSE)</f>
        <v>2300</v>
      </c>
    </row>
    <row r="372" spans="2:8" ht="15.75" hidden="1" customHeight="1" x14ac:dyDescent="0.25">
      <c r="B372" s="212">
        <v>20160082</v>
      </c>
      <c r="D372" s="212" t="b">
        <f t="shared" si="3"/>
        <v>1</v>
      </c>
      <c r="E372" s="212">
        <v>20160082</v>
      </c>
      <c r="F372" s="215" t="e">
        <f t="shared" si="4"/>
        <v>#REF!</v>
      </c>
      <c r="G372" s="215" t="e">
        <f t="shared" si="5"/>
        <v>#REF!</v>
      </c>
      <c r="H372" s="215">
        <f>VLOOKUP(E372,'Captacao ANO A ANO'!$A$1:$E$703,5,FALSE)</f>
        <v>101800</v>
      </c>
    </row>
    <row r="373" spans="2:8" ht="15.75" hidden="1" customHeight="1" x14ac:dyDescent="0.25">
      <c r="B373" s="212">
        <v>20160083</v>
      </c>
      <c r="D373" s="212" t="b">
        <f t="shared" si="3"/>
        <v>1</v>
      </c>
      <c r="E373" s="212">
        <v>20160083</v>
      </c>
      <c r="F373" s="215" t="e">
        <f t="shared" si="4"/>
        <v>#REF!</v>
      </c>
      <c r="G373" s="215" t="e">
        <f t="shared" si="5"/>
        <v>#REF!</v>
      </c>
      <c r="H373" s="215">
        <f>VLOOKUP(E373,'Captacao ANO A ANO'!$A$1:$E$703,5,FALSE)</f>
        <v>96657.09</v>
      </c>
    </row>
    <row r="374" spans="2:8" ht="15.75" hidden="1" customHeight="1" x14ac:dyDescent="0.25">
      <c r="B374" s="212">
        <v>20160084</v>
      </c>
      <c r="D374" s="212" t="b">
        <f t="shared" si="3"/>
        <v>1</v>
      </c>
      <c r="E374" s="212">
        <v>20160084</v>
      </c>
      <c r="F374" s="215" t="e">
        <f t="shared" si="4"/>
        <v>#REF!</v>
      </c>
      <c r="G374" s="215" t="e">
        <f t="shared" si="5"/>
        <v>#REF!</v>
      </c>
      <c r="H374" s="215">
        <f>VLOOKUP(E374,'Captacao ANO A ANO'!$A$1:$E$703,5,FALSE)</f>
        <v>192889.71</v>
      </c>
    </row>
    <row r="375" spans="2:8" ht="15.75" hidden="1" customHeight="1" x14ac:dyDescent="0.25">
      <c r="B375" s="212">
        <v>20160085</v>
      </c>
      <c r="D375" s="212" t="b">
        <f t="shared" si="3"/>
        <v>1</v>
      </c>
      <c r="E375" s="212">
        <v>20160085</v>
      </c>
      <c r="F375" s="215" t="e">
        <f t="shared" si="4"/>
        <v>#REF!</v>
      </c>
      <c r="G375" s="215" t="e">
        <f t="shared" si="5"/>
        <v>#REF!</v>
      </c>
      <c r="H375" s="215">
        <f>VLOOKUP(E375,'Captacao ANO A ANO'!$A$1:$E$703,5,FALSE)</f>
        <v>15000</v>
      </c>
    </row>
    <row r="376" spans="2:8" ht="15.75" hidden="1" customHeight="1" x14ac:dyDescent="0.25">
      <c r="B376" s="212">
        <v>20160086</v>
      </c>
      <c r="D376" s="212" t="b">
        <f t="shared" si="3"/>
        <v>1</v>
      </c>
      <c r="E376" s="212">
        <v>20160086</v>
      </c>
      <c r="F376" s="215" t="e">
        <f t="shared" si="4"/>
        <v>#REF!</v>
      </c>
      <c r="G376" s="215" t="e">
        <f t="shared" si="5"/>
        <v>#REF!</v>
      </c>
      <c r="H376" s="215">
        <f>VLOOKUP(E376,'Captacao ANO A ANO'!$A$1:$E$703,5,FALSE)</f>
        <v>15000</v>
      </c>
    </row>
    <row r="377" spans="2:8" ht="15.75" hidden="1" customHeight="1" x14ac:dyDescent="0.25">
      <c r="B377" s="212">
        <v>20160087</v>
      </c>
      <c r="D377" s="212" t="b">
        <f t="shared" si="3"/>
        <v>1</v>
      </c>
      <c r="E377" s="212">
        <v>20160087</v>
      </c>
      <c r="F377" s="215" t="e">
        <f t="shared" si="4"/>
        <v>#REF!</v>
      </c>
      <c r="G377" s="215" t="e">
        <f t="shared" si="5"/>
        <v>#REF!</v>
      </c>
      <c r="H377" s="215">
        <f>VLOOKUP(E377,'Captacao ANO A ANO'!$A$1:$E$703,5,FALSE)</f>
        <v>197328.33</v>
      </c>
    </row>
    <row r="378" spans="2:8" ht="15.75" hidden="1" customHeight="1" x14ac:dyDescent="0.25">
      <c r="B378" s="212">
        <v>20160088</v>
      </c>
      <c r="D378" s="212" t="b">
        <f t="shared" si="3"/>
        <v>1</v>
      </c>
      <c r="E378" s="212">
        <v>20160088</v>
      </c>
      <c r="F378" s="215" t="e">
        <f t="shared" si="4"/>
        <v>#REF!</v>
      </c>
      <c r="G378" s="215" t="e">
        <f t="shared" si="5"/>
        <v>#REF!</v>
      </c>
      <c r="H378" s="215">
        <f>VLOOKUP(E378,'Captacao ANO A ANO'!$A$1:$E$703,5,FALSE)</f>
        <v>47047.98</v>
      </c>
    </row>
    <row r="379" spans="2:8" ht="15.75" hidden="1" customHeight="1" x14ac:dyDescent="0.25">
      <c r="B379" s="212">
        <v>20160090</v>
      </c>
      <c r="D379" s="212" t="b">
        <f t="shared" si="3"/>
        <v>1</v>
      </c>
      <c r="E379" s="212">
        <v>20160090</v>
      </c>
      <c r="F379" s="215" t="e">
        <f t="shared" si="4"/>
        <v>#REF!</v>
      </c>
      <c r="G379" s="215" t="e">
        <f t="shared" si="5"/>
        <v>#REF!</v>
      </c>
      <c r="H379" s="215">
        <f>VLOOKUP(E379,'Captacao ANO A ANO'!$A$1:$E$703,5,FALSE)</f>
        <v>2500</v>
      </c>
    </row>
    <row r="380" spans="2:8" ht="15.75" hidden="1" customHeight="1" x14ac:dyDescent="0.25">
      <c r="B380" s="212">
        <v>20160091</v>
      </c>
      <c r="D380" s="212" t="b">
        <f t="shared" si="3"/>
        <v>1</v>
      </c>
      <c r="E380" s="212">
        <v>20160091</v>
      </c>
      <c r="F380" s="215" t="e">
        <f t="shared" si="4"/>
        <v>#REF!</v>
      </c>
      <c r="G380" s="215" t="e">
        <f t="shared" si="5"/>
        <v>#REF!</v>
      </c>
      <c r="H380" s="215">
        <f>VLOOKUP(E380,'Captacao ANO A ANO'!$A$1:$E$703,5,FALSE)</f>
        <v>147383.75</v>
      </c>
    </row>
    <row r="381" spans="2:8" ht="15.75" hidden="1" customHeight="1" x14ac:dyDescent="0.25">
      <c r="B381" s="212">
        <v>20160092</v>
      </c>
      <c r="D381" s="212" t="b">
        <f t="shared" si="3"/>
        <v>1</v>
      </c>
      <c r="E381" s="212">
        <v>20160092</v>
      </c>
      <c r="F381" s="215" t="e">
        <f t="shared" si="4"/>
        <v>#REF!</v>
      </c>
      <c r="G381" s="215" t="e">
        <f t="shared" si="5"/>
        <v>#REF!</v>
      </c>
      <c r="H381" s="215">
        <f>VLOOKUP(E381,'Captacao ANO A ANO'!$A$1:$E$703,5,FALSE)</f>
        <v>188604.1</v>
      </c>
    </row>
    <row r="382" spans="2:8" ht="15.75" hidden="1" customHeight="1" x14ac:dyDescent="0.25">
      <c r="B382" s="212">
        <v>20160095</v>
      </c>
      <c r="D382" s="212" t="b">
        <f t="shared" si="3"/>
        <v>1</v>
      </c>
      <c r="E382" s="212">
        <v>20160095</v>
      </c>
      <c r="F382" s="215" t="e">
        <f t="shared" si="4"/>
        <v>#REF!</v>
      </c>
      <c r="G382" s="215" t="e">
        <f t="shared" si="5"/>
        <v>#REF!</v>
      </c>
      <c r="H382" s="215">
        <f>VLOOKUP(E382,'Captacao ANO A ANO'!$A$1:$E$703,5,FALSE)</f>
        <v>45000</v>
      </c>
    </row>
    <row r="383" spans="2:8" ht="15.75" hidden="1" customHeight="1" x14ac:dyDescent="0.25">
      <c r="B383" s="212">
        <v>20160096</v>
      </c>
      <c r="D383" s="212" t="b">
        <f t="shared" si="3"/>
        <v>1</v>
      </c>
      <c r="E383" s="212">
        <v>20160096</v>
      </c>
      <c r="F383" s="215" t="e">
        <f t="shared" si="4"/>
        <v>#REF!</v>
      </c>
      <c r="G383" s="215" t="e">
        <f t="shared" si="5"/>
        <v>#REF!</v>
      </c>
      <c r="H383" s="215">
        <f>VLOOKUP(E383,'Captacao ANO A ANO'!$A$1:$E$703,5,FALSE)</f>
        <v>45000</v>
      </c>
    </row>
    <row r="384" spans="2:8" ht="15.75" hidden="1" customHeight="1" x14ac:dyDescent="0.25">
      <c r="B384" s="212">
        <v>20160098</v>
      </c>
      <c r="D384" s="212" t="b">
        <f t="shared" si="3"/>
        <v>1</v>
      </c>
      <c r="E384" s="212">
        <v>20160098</v>
      </c>
      <c r="F384" s="215" t="e">
        <f t="shared" si="4"/>
        <v>#REF!</v>
      </c>
      <c r="G384" s="215" t="e">
        <f t="shared" si="5"/>
        <v>#REF!</v>
      </c>
      <c r="H384" s="215">
        <f>VLOOKUP(E384,'Captacao ANO A ANO'!$A$1:$E$703,5,FALSE)</f>
        <v>17458.7</v>
      </c>
    </row>
    <row r="385" spans="2:8" ht="15.75" hidden="1" customHeight="1" x14ac:dyDescent="0.25">
      <c r="B385" s="212">
        <v>20160099</v>
      </c>
      <c r="D385" s="212" t="b">
        <f t="shared" si="3"/>
        <v>1</v>
      </c>
      <c r="E385" s="212">
        <v>20160099</v>
      </c>
      <c r="F385" s="215" t="e">
        <f t="shared" si="4"/>
        <v>#REF!</v>
      </c>
      <c r="G385" s="215" t="e">
        <f t="shared" si="5"/>
        <v>#REF!</v>
      </c>
      <c r="H385" s="215">
        <f>VLOOKUP(E385,'Captacao ANO A ANO'!$A$1:$E$703,5,FALSE)</f>
        <v>13565.76</v>
      </c>
    </row>
    <row r="386" spans="2:8" ht="15.75" hidden="1" customHeight="1" x14ac:dyDescent="0.25">
      <c r="B386" s="212">
        <v>20160100</v>
      </c>
      <c r="D386" s="212" t="b">
        <f t="shared" si="3"/>
        <v>1</v>
      </c>
      <c r="E386" s="212">
        <v>20160100</v>
      </c>
      <c r="F386" s="215" t="e">
        <f t="shared" si="4"/>
        <v>#REF!</v>
      </c>
      <c r="G386" s="215" t="e">
        <f t="shared" si="5"/>
        <v>#REF!</v>
      </c>
      <c r="H386" s="215">
        <f>VLOOKUP(E386,'Captacao ANO A ANO'!$A$1:$E$703,5,FALSE)</f>
        <v>6841.31</v>
      </c>
    </row>
    <row r="387" spans="2:8" ht="15.75" hidden="1" customHeight="1" x14ac:dyDescent="0.25">
      <c r="B387" s="212">
        <v>20160101</v>
      </c>
      <c r="D387" s="212" t="b">
        <f t="shared" si="3"/>
        <v>1</v>
      </c>
      <c r="E387" s="212">
        <v>20160101</v>
      </c>
      <c r="F387" s="215" t="e">
        <f t="shared" si="4"/>
        <v>#REF!</v>
      </c>
      <c r="G387" s="215" t="e">
        <f t="shared" si="5"/>
        <v>#REF!</v>
      </c>
      <c r="H387" s="215">
        <f>VLOOKUP(E387,'Captacao ANO A ANO'!$A$1:$E$703,5,FALSE)</f>
        <v>15247.65</v>
      </c>
    </row>
    <row r="388" spans="2:8" ht="15.75" hidden="1" customHeight="1" x14ac:dyDescent="0.25">
      <c r="B388" s="212">
        <v>20160102</v>
      </c>
      <c r="D388" s="212" t="b">
        <f t="shared" si="3"/>
        <v>1</v>
      </c>
      <c r="E388" s="212">
        <v>20160102</v>
      </c>
      <c r="F388" s="215" t="e">
        <f t="shared" si="4"/>
        <v>#REF!</v>
      </c>
      <c r="G388" s="215" t="e">
        <f t="shared" si="5"/>
        <v>#REF!</v>
      </c>
      <c r="H388" s="215">
        <f>VLOOKUP(E388,'Captacao ANO A ANO'!$A$1:$E$703,5,FALSE)</f>
        <v>6061.13</v>
      </c>
    </row>
    <row r="389" spans="2:8" ht="15.75" hidden="1" customHeight="1" x14ac:dyDescent="0.25">
      <c r="B389" s="212">
        <v>20160103</v>
      </c>
      <c r="D389" s="212" t="b">
        <f t="shared" si="3"/>
        <v>1</v>
      </c>
      <c r="E389" s="212">
        <v>20160103</v>
      </c>
      <c r="F389" s="215" t="e">
        <f t="shared" si="4"/>
        <v>#REF!</v>
      </c>
      <c r="G389" s="215" t="e">
        <f t="shared" si="5"/>
        <v>#REF!</v>
      </c>
      <c r="H389" s="215">
        <f>VLOOKUP(E389,'Captacao ANO A ANO'!$A$1:$E$703,5,FALSE)</f>
        <v>7237.06</v>
      </c>
    </row>
    <row r="390" spans="2:8" ht="15.75" hidden="1" customHeight="1" x14ac:dyDescent="0.25">
      <c r="B390" s="212">
        <v>20160104</v>
      </c>
      <c r="D390" s="212" t="b">
        <f t="shared" si="3"/>
        <v>1</v>
      </c>
      <c r="E390" s="212">
        <v>20160104</v>
      </c>
      <c r="F390" s="215" t="e">
        <f t="shared" si="4"/>
        <v>#REF!</v>
      </c>
      <c r="G390" s="215" t="e">
        <f t="shared" si="5"/>
        <v>#REF!</v>
      </c>
      <c r="H390" s="215">
        <f>VLOOKUP(E390,'Captacao ANO A ANO'!$A$1:$E$703,5,FALSE)</f>
        <v>4087.66</v>
      </c>
    </row>
    <row r="391" spans="2:8" ht="15.75" hidden="1" customHeight="1" x14ac:dyDescent="0.25">
      <c r="B391" s="212">
        <v>20160105</v>
      </c>
      <c r="D391" s="212" t="b">
        <f t="shared" si="3"/>
        <v>1</v>
      </c>
      <c r="E391" s="212">
        <v>20160105</v>
      </c>
      <c r="F391" s="215" t="e">
        <f t="shared" si="4"/>
        <v>#REF!</v>
      </c>
      <c r="G391" s="215" t="e">
        <f t="shared" si="5"/>
        <v>#REF!</v>
      </c>
      <c r="H391" s="215">
        <f>VLOOKUP(E391,'Captacao ANO A ANO'!$A$1:$E$703,5,FALSE)</f>
        <v>10983.08</v>
      </c>
    </row>
    <row r="392" spans="2:8" ht="15.75" hidden="1" customHeight="1" x14ac:dyDescent="0.25">
      <c r="B392" s="212">
        <v>20160107</v>
      </c>
      <c r="D392" s="212" t="b">
        <f t="shared" si="3"/>
        <v>1</v>
      </c>
      <c r="E392" s="212">
        <v>20160107</v>
      </c>
      <c r="F392" s="215" t="e">
        <f t="shared" si="4"/>
        <v>#REF!</v>
      </c>
      <c r="G392" s="215" t="e">
        <f t="shared" si="5"/>
        <v>#REF!</v>
      </c>
      <c r="H392" s="215">
        <f>VLOOKUP(E392,'Captacao ANO A ANO'!$A$1:$E$703,5,FALSE)</f>
        <v>199999.4</v>
      </c>
    </row>
    <row r="393" spans="2:8" ht="15.75" hidden="1" customHeight="1" x14ac:dyDescent="0.25">
      <c r="B393" s="212">
        <v>20160108</v>
      </c>
      <c r="D393" s="212" t="b">
        <f t="shared" si="3"/>
        <v>1</v>
      </c>
      <c r="E393" s="212">
        <v>20160108</v>
      </c>
      <c r="F393" s="215" t="e">
        <f t="shared" si="4"/>
        <v>#REF!</v>
      </c>
      <c r="G393" s="215" t="e">
        <f t="shared" si="5"/>
        <v>#REF!</v>
      </c>
      <c r="H393" s="215">
        <f>VLOOKUP(E393,'Captacao ANO A ANO'!$A$1:$E$703,5,FALSE)</f>
        <v>200000</v>
      </c>
    </row>
    <row r="394" spans="2:8" ht="15.75" hidden="1" customHeight="1" x14ac:dyDescent="0.25">
      <c r="B394" s="212">
        <v>20160109</v>
      </c>
      <c r="D394" s="212" t="b">
        <f t="shared" si="3"/>
        <v>1</v>
      </c>
      <c r="E394" s="212">
        <v>20160109</v>
      </c>
      <c r="F394" s="215" t="e">
        <f t="shared" si="4"/>
        <v>#REF!</v>
      </c>
      <c r="G394" s="215" t="e">
        <f t="shared" si="5"/>
        <v>#REF!</v>
      </c>
      <c r="H394" s="215">
        <f>VLOOKUP(E394,'Captacao ANO A ANO'!$A$1:$E$703,5,FALSE)</f>
        <v>199111.85</v>
      </c>
    </row>
    <row r="395" spans="2:8" ht="15.75" hidden="1" customHeight="1" x14ac:dyDescent="0.25">
      <c r="B395" s="212">
        <v>20160110</v>
      </c>
      <c r="D395" s="212" t="b">
        <f t="shared" si="3"/>
        <v>1</v>
      </c>
      <c r="E395" s="212">
        <v>20160110</v>
      </c>
      <c r="F395" s="215" t="e">
        <f t="shared" si="4"/>
        <v>#REF!</v>
      </c>
      <c r="G395" s="215" t="e">
        <f t="shared" si="5"/>
        <v>#REF!</v>
      </c>
      <c r="H395" s="215">
        <f>VLOOKUP(E395,'Captacao ANO A ANO'!$A$1:$E$703,5,FALSE)</f>
        <v>6000</v>
      </c>
    </row>
    <row r="396" spans="2:8" ht="15.75" hidden="1" customHeight="1" x14ac:dyDescent="0.25">
      <c r="B396" s="212">
        <v>20160111</v>
      </c>
      <c r="D396" s="212" t="b">
        <f t="shared" si="3"/>
        <v>1</v>
      </c>
      <c r="E396" s="212">
        <v>20160111</v>
      </c>
      <c r="F396" s="215" t="e">
        <f t="shared" si="4"/>
        <v>#REF!</v>
      </c>
      <c r="G396" s="215" t="e">
        <f t="shared" si="5"/>
        <v>#REF!</v>
      </c>
      <c r="H396" s="215">
        <f>VLOOKUP(E396,'Captacao ANO A ANO'!$A$1:$E$703,5,FALSE)</f>
        <v>17296.43</v>
      </c>
    </row>
    <row r="397" spans="2:8" ht="15.75" hidden="1" customHeight="1" x14ac:dyDescent="0.25">
      <c r="B397" s="212">
        <v>20160115</v>
      </c>
      <c r="D397" s="212" t="b">
        <f t="shared" si="3"/>
        <v>1</v>
      </c>
      <c r="E397" s="212">
        <v>20160115</v>
      </c>
      <c r="F397" s="215" t="e">
        <f t="shared" si="4"/>
        <v>#REF!</v>
      </c>
      <c r="G397" s="215" t="e">
        <f t="shared" si="5"/>
        <v>#REF!</v>
      </c>
      <c r="H397" s="215">
        <f>VLOOKUP(E397,'Captacao ANO A ANO'!$A$1:$E$703,5,FALSE)</f>
        <v>79696.61</v>
      </c>
    </row>
    <row r="398" spans="2:8" ht="15.75" hidden="1" customHeight="1" x14ac:dyDescent="0.25">
      <c r="B398" s="212">
        <v>20160116</v>
      </c>
      <c r="D398" s="212" t="b">
        <f t="shared" si="3"/>
        <v>1</v>
      </c>
      <c r="E398" s="212">
        <v>20160116</v>
      </c>
      <c r="F398" s="215" t="e">
        <f t="shared" si="4"/>
        <v>#REF!</v>
      </c>
      <c r="G398" s="215" t="e">
        <f t="shared" si="5"/>
        <v>#REF!</v>
      </c>
      <c r="H398" s="215">
        <f>VLOOKUP(E398,'Captacao ANO A ANO'!$A$1:$E$703,5,FALSE)</f>
        <v>38990.29</v>
      </c>
    </row>
    <row r="399" spans="2:8" ht="15.75" hidden="1" customHeight="1" x14ac:dyDescent="0.25">
      <c r="B399" s="212">
        <v>20160117</v>
      </c>
      <c r="D399" s="212" t="b">
        <f t="shared" si="3"/>
        <v>1</v>
      </c>
      <c r="E399" s="212">
        <v>20160117</v>
      </c>
      <c r="F399" s="215" t="e">
        <f t="shared" si="4"/>
        <v>#REF!</v>
      </c>
      <c r="G399" s="215" t="e">
        <f t="shared" si="5"/>
        <v>#REF!</v>
      </c>
      <c r="H399" s="215">
        <f>VLOOKUP(E399,'Captacao ANO A ANO'!$A$1:$E$703,5,FALSE)</f>
        <v>113611.86</v>
      </c>
    </row>
    <row r="400" spans="2:8" ht="15.75" hidden="1" customHeight="1" x14ac:dyDescent="0.25">
      <c r="B400" s="212">
        <v>20160118</v>
      </c>
      <c r="D400" s="212" t="b">
        <f t="shared" si="3"/>
        <v>1</v>
      </c>
      <c r="E400" s="212">
        <v>20160118</v>
      </c>
      <c r="F400" s="215" t="e">
        <f t="shared" si="4"/>
        <v>#REF!</v>
      </c>
      <c r="G400" s="215" t="e">
        <f t="shared" si="5"/>
        <v>#REF!</v>
      </c>
      <c r="H400" s="215">
        <f>VLOOKUP(E400,'Captacao ANO A ANO'!$A$1:$E$703,5,FALSE)</f>
        <v>24772.07</v>
      </c>
    </row>
    <row r="401" spans="2:8" ht="15.75" hidden="1" customHeight="1" x14ac:dyDescent="0.25">
      <c r="B401" s="212">
        <v>20160119</v>
      </c>
      <c r="D401" s="212" t="b">
        <f t="shared" si="3"/>
        <v>1</v>
      </c>
      <c r="E401" s="212">
        <v>20160119</v>
      </c>
      <c r="F401" s="215" t="e">
        <f t="shared" si="4"/>
        <v>#REF!</v>
      </c>
      <c r="G401" s="215" t="e">
        <f t="shared" si="5"/>
        <v>#REF!</v>
      </c>
      <c r="H401" s="215">
        <f>VLOOKUP(E401,'Captacao ANO A ANO'!$A$1:$E$703,5,FALSE)</f>
        <v>31945.87</v>
      </c>
    </row>
    <row r="402" spans="2:8" ht="15.75" hidden="1" customHeight="1" x14ac:dyDescent="0.25">
      <c r="B402" s="212">
        <v>20160121</v>
      </c>
      <c r="D402" s="212" t="b">
        <f t="shared" si="3"/>
        <v>1</v>
      </c>
      <c r="E402" s="212">
        <v>20160121</v>
      </c>
      <c r="F402" s="215" t="e">
        <f t="shared" si="4"/>
        <v>#REF!</v>
      </c>
      <c r="G402" s="215" t="e">
        <f t="shared" si="5"/>
        <v>#REF!</v>
      </c>
      <c r="H402" s="215">
        <f>VLOOKUP(E402,'Captacao ANO A ANO'!$A$1:$E$703,5,FALSE)</f>
        <v>150000</v>
      </c>
    </row>
    <row r="403" spans="2:8" ht="15.75" hidden="1" customHeight="1" x14ac:dyDescent="0.25">
      <c r="B403" s="212">
        <v>20160122</v>
      </c>
      <c r="D403" s="212" t="b">
        <f t="shared" si="3"/>
        <v>1</v>
      </c>
      <c r="E403" s="212">
        <v>20160122</v>
      </c>
      <c r="F403" s="215" t="e">
        <f t="shared" si="4"/>
        <v>#REF!</v>
      </c>
      <c r="G403" s="215" t="e">
        <f t="shared" si="5"/>
        <v>#REF!</v>
      </c>
      <c r="H403" s="215">
        <f>VLOOKUP(E403,'Captacao ANO A ANO'!$A$1:$E$703,5,FALSE)</f>
        <v>124000</v>
      </c>
    </row>
    <row r="404" spans="2:8" ht="15.75" hidden="1" customHeight="1" x14ac:dyDescent="0.25">
      <c r="B404" s="212">
        <v>20160123</v>
      </c>
      <c r="D404" s="212" t="b">
        <f t="shared" si="3"/>
        <v>1</v>
      </c>
      <c r="E404" s="212">
        <v>20160123</v>
      </c>
      <c r="F404" s="215" t="e">
        <f t="shared" si="4"/>
        <v>#REF!</v>
      </c>
      <c r="G404" s="215" t="e">
        <f t="shared" si="5"/>
        <v>#REF!</v>
      </c>
      <c r="H404" s="215">
        <f>VLOOKUP(E404,'Captacao ANO A ANO'!$A$1:$E$703,5,FALSE)</f>
        <v>15000</v>
      </c>
    </row>
    <row r="405" spans="2:8" ht="15.75" hidden="1" customHeight="1" x14ac:dyDescent="0.25">
      <c r="B405" s="212">
        <v>20160124</v>
      </c>
      <c r="D405" s="212" t="b">
        <f t="shared" si="3"/>
        <v>1</v>
      </c>
      <c r="E405" s="212">
        <v>20160124</v>
      </c>
      <c r="F405" s="215" t="e">
        <f t="shared" si="4"/>
        <v>#REF!</v>
      </c>
      <c r="G405" s="215" t="e">
        <f t="shared" si="5"/>
        <v>#REF!</v>
      </c>
      <c r="H405" s="215">
        <f>VLOOKUP(E405,'Captacao ANO A ANO'!$A$1:$E$703,5,FALSE)</f>
        <v>2975.73</v>
      </c>
    </row>
    <row r="406" spans="2:8" ht="15.75" hidden="1" customHeight="1" x14ac:dyDescent="0.25">
      <c r="B406" s="212">
        <v>20160125</v>
      </c>
      <c r="D406" s="212" t="b">
        <f t="shared" si="3"/>
        <v>1</v>
      </c>
      <c r="E406" s="212">
        <v>20160125</v>
      </c>
      <c r="F406" s="215" t="e">
        <f t="shared" si="4"/>
        <v>#REF!</v>
      </c>
      <c r="G406" s="215" t="e">
        <f t="shared" si="5"/>
        <v>#REF!</v>
      </c>
      <c r="H406" s="215">
        <f>VLOOKUP(E406,'Captacao ANO A ANO'!$A$1:$E$703,5,FALSE)</f>
        <v>11000</v>
      </c>
    </row>
    <row r="407" spans="2:8" ht="15.75" hidden="1" customHeight="1" x14ac:dyDescent="0.25">
      <c r="B407" s="212">
        <v>20160126</v>
      </c>
      <c r="D407" s="212" t="b">
        <f t="shared" si="3"/>
        <v>1</v>
      </c>
      <c r="E407" s="212">
        <v>20160126</v>
      </c>
      <c r="F407" s="215" t="e">
        <f t="shared" si="4"/>
        <v>#REF!</v>
      </c>
      <c r="G407" s="215" t="e">
        <f t="shared" si="5"/>
        <v>#REF!</v>
      </c>
      <c r="H407" s="215">
        <f>VLOOKUP(E407,'Captacao ANO A ANO'!$A$1:$E$703,5,FALSE)</f>
        <v>100000</v>
      </c>
    </row>
    <row r="408" spans="2:8" ht="15.75" hidden="1" customHeight="1" x14ac:dyDescent="0.25">
      <c r="B408" s="212">
        <v>20160127</v>
      </c>
      <c r="D408" s="212" t="b">
        <f t="shared" si="3"/>
        <v>1</v>
      </c>
      <c r="E408" s="212">
        <v>20160127</v>
      </c>
      <c r="F408" s="215" t="e">
        <f t="shared" si="4"/>
        <v>#REF!</v>
      </c>
      <c r="G408" s="215" t="e">
        <f t="shared" si="5"/>
        <v>#REF!</v>
      </c>
      <c r="H408" s="215">
        <f>VLOOKUP(E408,'Captacao ANO A ANO'!$A$1:$E$703,5,FALSE)</f>
        <v>3519.19</v>
      </c>
    </row>
    <row r="409" spans="2:8" ht="15.75" hidden="1" customHeight="1" x14ac:dyDescent="0.25">
      <c r="B409" s="212">
        <v>20160128</v>
      </c>
      <c r="D409" s="212" t="b">
        <f t="shared" si="3"/>
        <v>1</v>
      </c>
      <c r="E409" s="212">
        <v>20160128</v>
      </c>
      <c r="F409" s="215" t="e">
        <f t="shared" si="4"/>
        <v>#REF!</v>
      </c>
      <c r="G409" s="215" t="e">
        <f t="shared" si="5"/>
        <v>#REF!</v>
      </c>
      <c r="H409" s="215">
        <f>VLOOKUP(E409,'Captacao ANO A ANO'!$A$1:$E$703,5,FALSE)</f>
        <v>70000</v>
      </c>
    </row>
    <row r="410" spans="2:8" ht="15.75" hidden="1" customHeight="1" x14ac:dyDescent="0.25">
      <c r="B410" s="212">
        <v>20160129</v>
      </c>
      <c r="D410" s="212" t="b">
        <f t="shared" si="3"/>
        <v>1</v>
      </c>
      <c r="E410" s="212">
        <v>20160129</v>
      </c>
      <c r="F410" s="215" t="e">
        <f t="shared" si="4"/>
        <v>#REF!</v>
      </c>
      <c r="G410" s="215" t="e">
        <f t="shared" si="5"/>
        <v>#REF!</v>
      </c>
      <c r="H410" s="215">
        <f>VLOOKUP(E410,'Captacao ANO A ANO'!$A$1:$E$703,5,FALSE)</f>
        <v>5000</v>
      </c>
    </row>
    <row r="411" spans="2:8" ht="15.75" hidden="1" customHeight="1" x14ac:dyDescent="0.25">
      <c r="B411" s="212">
        <v>20160130</v>
      </c>
      <c r="D411" s="212" t="b">
        <f t="shared" si="3"/>
        <v>1</v>
      </c>
      <c r="E411" s="212">
        <v>20160130</v>
      </c>
      <c r="F411" s="215" t="e">
        <f t="shared" si="4"/>
        <v>#REF!</v>
      </c>
      <c r="G411" s="215" t="e">
        <f t="shared" si="5"/>
        <v>#REF!</v>
      </c>
      <c r="H411" s="215">
        <f>VLOOKUP(E411,'Captacao ANO A ANO'!$A$1:$E$703,5,FALSE)</f>
        <v>2575.69</v>
      </c>
    </row>
    <row r="412" spans="2:8" ht="15.75" hidden="1" customHeight="1" x14ac:dyDescent="0.25">
      <c r="B412" s="212">
        <v>20160131</v>
      </c>
      <c r="D412" s="212" t="b">
        <f t="shared" si="3"/>
        <v>1</v>
      </c>
      <c r="E412" s="212">
        <v>20160131</v>
      </c>
      <c r="F412" s="215" t="e">
        <f t="shared" si="4"/>
        <v>#REF!</v>
      </c>
      <c r="G412" s="215" t="e">
        <f t="shared" si="5"/>
        <v>#REF!</v>
      </c>
      <c r="H412" s="215">
        <f>VLOOKUP(E412,'Captacao ANO A ANO'!$A$1:$E$703,5,FALSE)</f>
        <v>8686.2099999999991</v>
      </c>
    </row>
    <row r="413" spans="2:8" ht="15.75" hidden="1" customHeight="1" x14ac:dyDescent="0.25">
      <c r="B413" s="212">
        <v>20160132</v>
      </c>
      <c r="D413" s="212" t="b">
        <f t="shared" si="3"/>
        <v>1</v>
      </c>
      <c r="E413" s="212">
        <v>20160132</v>
      </c>
      <c r="F413" s="215" t="e">
        <f t="shared" si="4"/>
        <v>#REF!</v>
      </c>
      <c r="G413" s="215" t="e">
        <f t="shared" si="5"/>
        <v>#REF!</v>
      </c>
      <c r="H413" s="215">
        <f>VLOOKUP(E413,'Captacao ANO A ANO'!$A$1:$E$703,5,FALSE)</f>
        <v>2336.16</v>
      </c>
    </row>
    <row r="414" spans="2:8" ht="15.75" hidden="1" customHeight="1" x14ac:dyDescent="0.25">
      <c r="B414" s="212">
        <v>20160133</v>
      </c>
      <c r="D414" s="212" t="b">
        <f t="shared" si="3"/>
        <v>1</v>
      </c>
      <c r="E414" s="212">
        <v>20160133</v>
      </c>
      <c r="F414" s="215" t="e">
        <f t="shared" si="4"/>
        <v>#REF!</v>
      </c>
      <c r="G414" s="215" t="e">
        <f t="shared" si="5"/>
        <v>#REF!</v>
      </c>
      <c r="H414" s="215">
        <f>VLOOKUP(E414,'Captacao ANO A ANO'!$A$1:$E$703,5,FALSE)</f>
        <v>3000</v>
      </c>
    </row>
    <row r="415" spans="2:8" ht="15.75" hidden="1" customHeight="1" x14ac:dyDescent="0.25">
      <c r="B415" s="212">
        <v>20160134</v>
      </c>
      <c r="D415" s="212" t="b">
        <f t="shared" si="3"/>
        <v>1</v>
      </c>
      <c r="E415" s="212">
        <v>20160134</v>
      </c>
      <c r="F415" s="215" t="e">
        <f t="shared" si="4"/>
        <v>#REF!</v>
      </c>
      <c r="G415" s="215" t="e">
        <f t="shared" si="5"/>
        <v>#REF!</v>
      </c>
      <c r="H415" s="215">
        <f>VLOOKUP(E415,'Captacao ANO A ANO'!$A$1:$E$703,5,FALSE)</f>
        <v>5200</v>
      </c>
    </row>
    <row r="416" spans="2:8" ht="15.75" hidden="1" customHeight="1" x14ac:dyDescent="0.25">
      <c r="B416" s="212">
        <v>20160135</v>
      </c>
      <c r="D416" s="212" t="b">
        <f t="shared" si="3"/>
        <v>1</v>
      </c>
      <c r="E416" s="212">
        <v>20160135</v>
      </c>
      <c r="F416" s="215" t="e">
        <f t="shared" si="4"/>
        <v>#REF!</v>
      </c>
      <c r="G416" s="215" t="e">
        <f t="shared" si="5"/>
        <v>#REF!</v>
      </c>
      <c r="H416" s="215">
        <f>VLOOKUP(E416,'Captacao ANO A ANO'!$A$1:$E$703,5,FALSE)</f>
        <v>163830.20000000001</v>
      </c>
    </row>
    <row r="417" spans="2:8" ht="15.75" hidden="1" customHeight="1" x14ac:dyDescent="0.25">
      <c r="B417" s="212">
        <v>20160136</v>
      </c>
      <c r="D417" s="212" t="b">
        <f t="shared" si="3"/>
        <v>1</v>
      </c>
      <c r="E417" s="212">
        <v>20160136</v>
      </c>
      <c r="F417" s="215" t="e">
        <f t="shared" si="4"/>
        <v>#REF!</v>
      </c>
      <c r="G417" s="215" t="e">
        <f t="shared" si="5"/>
        <v>#REF!</v>
      </c>
      <c r="H417" s="215">
        <f>VLOOKUP(E417,'Captacao ANO A ANO'!$A$1:$E$703,5,FALSE)</f>
        <v>1624.31</v>
      </c>
    </row>
    <row r="418" spans="2:8" ht="15.75" hidden="1" customHeight="1" x14ac:dyDescent="0.25">
      <c r="B418" s="212">
        <v>20160137</v>
      </c>
      <c r="D418" s="212" t="b">
        <f t="shared" si="3"/>
        <v>1</v>
      </c>
      <c r="E418" s="212">
        <v>20160137</v>
      </c>
      <c r="F418" s="215" t="e">
        <f t="shared" si="4"/>
        <v>#REF!</v>
      </c>
      <c r="G418" s="215" t="e">
        <f t="shared" si="5"/>
        <v>#REF!</v>
      </c>
      <c r="H418" s="215">
        <f>VLOOKUP(E418,'Captacao ANO A ANO'!$A$1:$E$703,5,FALSE)</f>
        <v>5000</v>
      </c>
    </row>
    <row r="419" spans="2:8" ht="15.75" hidden="1" customHeight="1" x14ac:dyDescent="0.25">
      <c r="B419" s="212">
        <v>20160139</v>
      </c>
      <c r="D419" s="212" t="b">
        <f t="shared" si="3"/>
        <v>1</v>
      </c>
      <c r="E419" s="212">
        <v>20160139</v>
      </c>
      <c r="F419" s="215" t="e">
        <f t="shared" si="4"/>
        <v>#REF!</v>
      </c>
      <c r="G419" s="215" t="e">
        <f t="shared" si="5"/>
        <v>#REF!</v>
      </c>
      <c r="H419" s="215">
        <f>VLOOKUP(E419,'Captacao ANO A ANO'!$A$1:$E$703,5,FALSE)</f>
        <v>150000</v>
      </c>
    </row>
    <row r="420" spans="2:8" ht="15.75" hidden="1" customHeight="1" x14ac:dyDescent="0.25">
      <c r="B420" s="212">
        <v>20160142</v>
      </c>
      <c r="D420" s="212" t="b">
        <f t="shared" si="3"/>
        <v>1</v>
      </c>
      <c r="E420" s="212">
        <v>20160142</v>
      </c>
      <c r="F420" s="215" t="e">
        <f t="shared" si="4"/>
        <v>#REF!</v>
      </c>
      <c r="G420" s="215" t="e">
        <f t="shared" si="5"/>
        <v>#REF!</v>
      </c>
      <c r="H420" s="215">
        <f>VLOOKUP(E420,'Captacao ANO A ANO'!$A$1:$E$703,5,FALSE)</f>
        <v>50000</v>
      </c>
    </row>
    <row r="421" spans="2:8" ht="15.75" hidden="1" customHeight="1" x14ac:dyDescent="0.25">
      <c r="B421" s="212">
        <v>20160143</v>
      </c>
      <c r="D421" s="212" t="b">
        <f t="shared" si="3"/>
        <v>1</v>
      </c>
      <c r="E421" s="212">
        <v>20160143</v>
      </c>
      <c r="F421" s="215" t="e">
        <f t="shared" si="4"/>
        <v>#REF!</v>
      </c>
      <c r="G421" s="215" t="e">
        <f t="shared" si="5"/>
        <v>#REF!</v>
      </c>
      <c r="H421" s="215">
        <f>VLOOKUP(E421,'Captacao ANO A ANO'!$A$1:$E$703,5,FALSE)</f>
        <v>198538.35</v>
      </c>
    </row>
    <row r="422" spans="2:8" ht="15.75" hidden="1" customHeight="1" x14ac:dyDescent="0.25">
      <c r="B422" s="212">
        <v>20160144</v>
      </c>
      <c r="D422" s="212" t="b">
        <f t="shared" si="3"/>
        <v>1</v>
      </c>
      <c r="E422" s="212">
        <v>20160144</v>
      </c>
      <c r="F422" s="215" t="e">
        <f t="shared" si="4"/>
        <v>#REF!</v>
      </c>
      <c r="G422" s="215" t="e">
        <f t="shared" si="5"/>
        <v>#REF!</v>
      </c>
      <c r="H422" s="215">
        <f>VLOOKUP(E422,'Captacao ANO A ANO'!$A$1:$E$703,5,FALSE)</f>
        <v>178901.55</v>
      </c>
    </row>
    <row r="423" spans="2:8" ht="15.75" hidden="1" customHeight="1" x14ac:dyDescent="0.25">
      <c r="B423" s="212">
        <v>20160145</v>
      </c>
      <c r="D423" s="212" t="b">
        <f t="shared" si="3"/>
        <v>1</v>
      </c>
      <c r="E423" s="212">
        <v>20160145</v>
      </c>
      <c r="F423" s="215" t="e">
        <f t="shared" si="4"/>
        <v>#REF!</v>
      </c>
      <c r="G423" s="215" t="e">
        <f t="shared" si="5"/>
        <v>#REF!</v>
      </c>
      <c r="H423" s="215">
        <f>VLOOKUP(E423,'Captacao ANO A ANO'!$A$1:$E$703,5,FALSE)</f>
        <v>166779</v>
      </c>
    </row>
    <row r="424" spans="2:8" ht="15.75" hidden="1" customHeight="1" x14ac:dyDescent="0.25">
      <c r="B424" s="212">
        <v>20160146</v>
      </c>
      <c r="D424" s="212" t="b">
        <f t="shared" si="3"/>
        <v>1</v>
      </c>
      <c r="E424" s="212">
        <v>20160146</v>
      </c>
      <c r="F424" s="215" t="e">
        <f t="shared" si="4"/>
        <v>#REF!</v>
      </c>
      <c r="G424" s="215" t="e">
        <f t="shared" si="5"/>
        <v>#REF!</v>
      </c>
      <c r="H424" s="215">
        <f>VLOOKUP(E424,'Captacao ANO A ANO'!$A$1:$E$703,5,FALSE)</f>
        <v>24595.599999999999</v>
      </c>
    </row>
    <row r="425" spans="2:8" ht="15.75" hidden="1" customHeight="1" x14ac:dyDescent="0.25">
      <c r="B425" s="212">
        <v>20160147</v>
      </c>
      <c r="D425" s="212" t="b">
        <f t="shared" si="3"/>
        <v>1</v>
      </c>
      <c r="E425" s="212">
        <v>20160147</v>
      </c>
      <c r="F425" s="215" t="e">
        <f t="shared" si="4"/>
        <v>#REF!</v>
      </c>
      <c r="G425" s="215" t="e">
        <f t="shared" si="5"/>
        <v>#REF!</v>
      </c>
      <c r="H425" s="215">
        <f>VLOOKUP(E425,'Captacao ANO A ANO'!$A$1:$E$703,5,FALSE)</f>
        <v>24000</v>
      </c>
    </row>
    <row r="426" spans="2:8" ht="15.75" hidden="1" customHeight="1" x14ac:dyDescent="0.25">
      <c r="B426" s="212">
        <v>20160148</v>
      </c>
      <c r="D426" s="212" t="b">
        <f t="shared" si="3"/>
        <v>1</v>
      </c>
      <c r="E426" s="212">
        <v>20160148</v>
      </c>
      <c r="F426" s="215" t="e">
        <f t="shared" si="4"/>
        <v>#REF!</v>
      </c>
      <c r="G426" s="215" t="e">
        <f t="shared" si="5"/>
        <v>#REF!</v>
      </c>
      <c r="H426" s="215">
        <f>VLOOKUP(E426,'Captacao ANO A ANO'!$A$1:$E$703,5,FALSE)</f>
        <v>193089.95</v>
      </c>
    </row>
    <row r="427" spans="2:8" ht="15.75" hidden="1" customHeight="1" x14ac:dyDescent="0.25">
      <c r="B427" s="212">
        <v>20160149</v>
      </c>
      <c r="D427" s="212" t="b">
        <f t="shared" si="3"/>
        <v>1</v>
      </c>
      <c r="E427" s="212">
        <v>20160149</v>
      </c>
      <c r="F427" s="215" t="e">
        <f t="shared" si="4"/>
        <v>#REF!</v>
      </c>
      <c r="G427" s="215" t="e">
        <f t="shared" si="5"/>
        <v>#REF!</v>
      </c>
      <c r="H427" s="215">
        <f>VLOOKUP(E427,'Captacao ANO A ANO'!$A$1:$E$703,5,FALSE)</f>
        <v>84532.1</v>
      </c>
    </row>
    <row r="428" spans="2:8" ht="15.75" hidden="1" customHeight="1" x14ac:dyDescent="0.25">
      <c r="B428" s="212">
        <v>20160150</v>
      </c>
      <c r="D428" s="212" t="b">
        <f t="shared" si="3"/>
        <v>1</v>
      </c>
      <c r="E428" s="212">
        <v>20160150</v>
      </c>
      <c r="F428" s="215" t="e">
        <f t="shared" si="4"/>
        <v>#REF!</v>
      </c>
      <c r="G428" s="215" t="e">
        <f t="shared" si="5"/>
        <v>#REF!</v>
      </c>
      <c r="H428" s="215">
        <f>VLOOKUP(E428,'Captacao ANO A ANO'!$A$1:$E$703,5,FALSE)</f>
        <v>46482.6</v>
      </c>
    </row>
    <row r="429" spans="2:8" ht="15.75" hidden="1" customHeight="1" x14ac:dyDescent="0.25">
      <c r="B429" s="212">
        <v>20160151</v>
      </c>
      <c r="D429" s="212" t="b">
        <f t="shared" si="3"/>
        <v>1</v>
      </c>
      <c r="E429" s="212">
        <v>20160151</v>
      </c>
      <c r="F429" s="215" t="e">
        <f t="shared" si="4"/>
        <v>#REF!</v>
      </c>
      <c r="G429" s="215" t="e">
        <f t="shared" si="5"/>
        <v>#REF!</v>
      </c>
      <c r="H429" s="215">
        <f>VLOOKUP(E429,'Captacao ANO A ANO'!$A$1:$E$703,5,FALSE)</f>
        <v>53513.89</v>
      </c>
    </row>
    <row r="430" spans="2:8" ht="15.75" hidden="1" customHeight="1" x14ac:dyDescent="0.25">
      <c r="B430" s="212">
        <v>20160152</v>
      </c>
      <c r="D430" s="212" t="b">
        <f t="shared" si="3"/>
        <v>1</v>
      </c>
      <c r="E430" s="212">
        <v>20160152</v>
      </c>
      <c r="F430" s="215" t="e">
        <f t="shared" si="4"/>
        <v>#REF!</v>
      </c>
      <c r="G430" s="215" t="e">
        <f t="shared" si="5"/>
        <v>#REF!</v>
      </c>
      <c r="H430" s="215">
        <f>VLOOKUP(E430,'Captacao ANO A ANO'!$A$1:$E$703,5,FALSE)</f>
        <v>199559.38</v>
      </c>
    </row>
    <row r="431" spans="2:8" ht="15.75" hidden="1" customHeight="1" x14ac:dyDescent="0.25">
      <c r="B431" s="212">
        <v>20160153</v>
      </c>
      <c r="D431" s="212" t="b">
        <f t="shared" si="3"/>
        <v>1</v>
      </c>
      <c r="E431" s="212">
        <v>20160153</v>
      </c>
      <c r="F431" s="215" t="e">
        <f t="shared" si="4"/>
        <v>#REF!</v>
      </c>
      <c r="G431" s="215" t="e">
        <f t="shared" si="5"/>
        <v>#REF!</v>
      </c>
      <c r="H431" s="215">
        <f>VLOOKUP(E431,'Captacao ANO A ANO'!$A$1:$E$703,5,FALSE)</f>
        <v>99088.29</v>
      </c>
    </row>
    <row r="432" spans="2:8" ht="15.75" hidden="1" customHeight="1" x14ac:dyDescent="0.25">
      <c r="B432" s="212">
        <v>20160156</v>
      </c>
      <c r="D432" s="212" t="b">
        <f t="shared" si="3"/>
        <v>1</v>
      </c>
      <c r="E432" s="212">
        <v>20160156</v>
      </c>
      <c r="F432" s="215" t="e">
        <f t="shared" si="4"/>
        <v>#REF!</v>
      </c>
      <c r="G432" s="215" t="e">
        <f t="shared" si="5"/>
        <v>#REF!</v>
      </c>
      <c r="H432" s="215">
        <f>VLOOKUP(E432,'Captacao ANO A ANO'!$A$1:$E$703,5,FALSE)</f>
        <v>3668.54</v>
      </c>
    </row>
    <row r="433" spans="2:8" ht="15.75" hidden="1" customHeight="1" x14ac:dyDescent="0.25">
      <c r="B433" s="212">
        <v>20160157</v>
      </c>
      <c r="D433" s="212" t="b">
        <f t="shared" si="3"/>
        <v>1</v>
      </c>
      <c r="E433" s="212">
        <v>20160157</v>
      </c>
      <c r="F433" s="215" t="e">
        <f t="shared" si="4"/>
        <v>#REF!</v>
      </c>
      <c r="G433" s="215" t="e">
        <f t="shared" si="5"/>
        <v>#REF!</v>
      </c>
      <c r="H433" s="215">
        <f>VLOOKUP(E433,'Captacao ANO A ANO'!$A$1:$E$703,5,FALSE)</f>
        <v>1428.91</v>
      </c>
    </row>
    <row r="434" spans="2:8" ht="15.75" hidden="1" customHeight="1" x14ac:dyDescent="0.25">
      <c r="B434" s="212">
        <v>20160158</v>
      </c>
      <c r="D434" s="212" t="b">
        <f t="shared" si="3"/>
        <v>1</v>
      </c>
      <c r="E434" s="212">
        <v>20160158</v>
      </c>
      <c r="F434" s="215" t="e">
        <f t="shared" si="4"/>
        <v>#REF!</v>
      </c>
      <c r="G434" s="215" t="e">
        <f t="shared" si="5"/>
        <v>#REF!</v>
      </c>
      <c r="H434" s="215">
        <f>VLOOKUP(E434,'Captacao ANO A ANO'!$A$1:$E$703,5,FALSE)</f>
        <v>3351.55</v>
      </c>
    </row>
    <row r="435" spans="2:8" ht="15.75" hidden="1" customHeight="1" x14ac:dyDescent="0.25">
      <c r="B435" s="212">
        <v>20160159</v>
      </c>
      <c r="D435" s="212" t="b">
        <f t="shared" si="3"/>
        <v>1</v>
      </c>
      <c r="E435" s="212">
        <v>20160159</v>
      </c>
      <c r="F435" s="215" t="e">
        <f t="shared" si="4"/>
        <v>#REF!</v>
      </c>
      <c r="G435" s="215" t="e">
        <f t="shared" si="5"/>
        <v>#REF!</v>
      </c>
      <c r="H435" s="215">
        <f>VLOOKUP(E435,'Captacao ANO A ANO'!$A$1:$E$703,5,FALSE)</f>
        <v>5369.63</v>
      </c>
    </row>
    <row r="436" spans="2:8" ht="15.75" hidden="1" customHeight="1" x14ac:dyDescent="0.25">
      <c r="B436" s="212">
        <v>20160160</v>
      </c>
      <c r="D436" s="212" t="b">
        <f t="shared" si="3"/>
        <v>1</v>
      </c>
      <c r="E436" s="212">
        <v>20160160</v>
      </c>
      <c r="F436" s="215" t="e">
        <f t="shared" si="4"/>
        <v>#REF!</v>
      </c>
      <c r="G436" s="215" t="e">
        <f t="shared" si="5"/>
        <v>#REF!</v>
      </c>
      <c r="H436" s="215">
        <f>VLOOKUP(E436,'Captacao ANO A ANO'!$A$1:$E$703,5,FALSE)</f>
        <v>2302.71</v>
      </c>
    </row>
    <row r="437" spans="2:8" ht="15.75" hidden="1" customHeight="1" x14ac:dyDescent="0.25">
      <c r="B437" s="212">
        <v>20160161</v>
      </c>
      <c r="D437" s="212" t="b">
        <f t="shared" si="3"/>
        <v>1</v>
      </c>
      <c r="E437" s="212">
        <v>20160161</v>
      </c>
      <c r="F437" s="215" t="e">
        <f t="shared" si="4"/>
        <v>#REF!</v>
      </c>
      <c r="G437" s="215" t="e">
        <f t="shared" si="5"/>
        <v>#REF!</v>
      </c>
      <c r="H437" s="215">
        <f>VLOOKUP(E437,'Captacao ANO A ANO'!$A$1:$E$703,5,FALSE)</f>
        <v>7130.98</v>
      </c>
    </row>
    <row r="438" spans="2:8" ht="15.75" hidden="1" customHeight="1" x14ac:dyDescent="0.25">
      <c r="B438" s="212">
        <v>20160162</v>
      </c>
      <c r="D438" s="212" t="b">
        <f t="shared" si="3"/>
        <v>1</v>
      </c>
      <c r="E438" s="212">
        <v>20160162</v>
      </c>
      <c r="F438" s="215" t="e">
        <f t="shared" si="4"/>
        <v>#REF!</v>
      </c>
      <c r="G438" s="215" t="e">
        <f t="shared" si="5"/>
        <v>#REF!</v>
      </c>
      <c r="H438" s="215">
        <f>VLOOKUP(E438,'Captacao ANO A ANO'!$A$1:$E$703,5,FALSE)</f>
        <v>4781.83</v>
      </c>
    </row>
    <row r="439" spans="2:8" ht="15.75" hidden="1" customHeight="1" x14ac:dyDescent="0.25">
      <c r="B439" s="212">
        <v>20160163</v>
      </c>
      <c r="D439" s="212" t="b">
        <f t="shared" si="3"/>
        <v>1</v>
      </c>
      <c r="E439" s="212">
        <v>20160163</v>
      </c>
      <c r="F439" s="215" t="e">
        <f t="shared" si="4"/>
        <v>#REF!</v>
      </c>
      <c r="G439" s="215" t="e">
        <f t="shared" si="5"/>
        <v>#REF!</v>
      </c>
      <c r="H439" s="215">
        <f>VLOOKUP(E439,'Captacao ANO A ANO'!$A$1:$E$703,5,FALSE)</f>
        <v>82491</v>
      </c>
    </row>
    <row r="440" spans="2:8" ht="15.75" hidden="1" customHeight="1" x14ac:dyDescent="0.25">
      <c r="B440" s="212">
        <v>20160164</v>
      </c>
      <c r="D440" s="212" t="b">
        <f t="shared" si="3"/>
        <v>1</v>
      </c>
      <c r="E440" s="212">
        <v>20160164</v>
      </c>
      <c r="F440" s="215" t="e">
        <f t="shared" si="4"/>
        <v>#REF!</v>
      </c>
      <c r="G440" s="215" t="e">
        <f t="shared" si="5"/>
        <v>#REF!</v>
      </c>
      <c r="H440" s="215">
        <f>VLOOKUP(E440,'Captacao ANO A ANO'!$A$1:$E$703,5,FALSE)</f>
        <v>105691.1</v>
      </c>
    </row>
    <row r="441" spans="2:8" ht="15.75" hidden="1" customHeight="1" x14ac:dyDescent="0.25">
      <c r="B441" s="212">
        <v>20160165</v>
      </c>
      <c r="D441" s="212" t="b">
        <f t="shared" si="3"/>
        <v>1</v>
      </c>
      <c r="E441" s="212">
        <v>20160165</v>
      </c>
      <c r="F441" s="215" t="e">
        <f t="shared" si="4"/>
        <v>#REF!</v>
      </c>
      <c r="G441" s="215" t="e">
        <f t="shared" si="5"/>
        <v>#REF!</v>
      </c>
      <c r="H441" s="215">
        <f>VLOOKUP(E441,'Captacao ANO A ANO'!$A$1:$E$703,5,FALSE)</f>
        <v>11005.62</v>
      </c>
    </row>
    <row r="442" spans="2:8" ht="15.75" hidden="1" customHeight="1" x14ac:dyDescent="0.25">
      <c r="B442" s="212">
        <v>20160166</v>
      </c>
      <c r="D442" s="212" t="b">
        <f t="shared" si="3"/>
        <v>1</v>
      </c>
      <c r="E442" s="212">
        <v>20160166</v>
      </c>
      <c r="F442" s="215" t="e">
        <f t="shared" si="4"/>
        <v>#REF!</v>
      </c>
      <c r="G442" s="215" t="e">
        <f t="shared" si="5"/>
        <v>#REF!</v>
      </c>
      <c r="H442" s="215">
        <f>VLOOKUP(E442,'Captacao ANO A ANO'!$A$1:$E$703,5,FALSE)</f>
        <v>21392.94</v>
      </c>
    </row>
    <row r="443" spans="2:8" ht="15.75" hidden="1" customHeight="1" x14ac:dyDescent="0.25">
      <c r="B443" s="212">
        <v>20160167</v>
      </c>
      <c r="D443" s="212" t="b">
        <f t="shared" si="3"/>
        <v>1</v>
      </c>
      <c r="E443" s="212">
        <v>20160167</v>
      </c>
      <c r="F443" s="215" t="e">
        <f t="shared" si="4"/>
        <v>#REF!</v>
      </c>
      <c r="G443" s="215" t="e">
        <f t="shared" si="5"/>
        <v>#REF!</v>
      </c>
      <c r="H443" s="215">
        <f>VLOOKUP(E443,'Captacao ANO A ANO'!$A$1:$E$703,5,FALSE)</f>
        <v>2857.82</v>
      </c>
    </row>
    <row r="444" spans="2:8" ht="15.75" hidden="1" customHeight="1" x14ac:dyDescent="0.25">
      <c r="B444" s="212">
        <v>20160168</v>
      </c>
      <c r="D444" s="212" t="b">
        <f t="shared" si="3"/>
        <v>1</v>
      </c>
      <c r="E444" s="212">
        <v>20160168</v>
      </c>
      <c r="F444" s="215" t="e">
        <f t="shared" si="4"/>
        <v>#REF!</v>
      </c>
      <c r="G444" s="215" t="e">
        <f t="shared" si="5"/>
        <v>#REF!</v>
      </c>
      <c r="H444" s="215">
        <f>VLOOKUP(E444,'Captacao ANO A ANO'!$A$1:$E$703,5,FALSE)</f>
        <v>10248.709999999999</v>
      </c>
    </row>
    <row r="445" spans="2:8" ht="15.75" hidden="1" customHeight="1" x14ac:dyDescent="0.25">
      <c r="B445" s="212">
        <v>20160169</v>
      </c>
      <c r="D445" s="212" t="b">
        <f t="shared" si="3"/>
        <v>1</v>
      </c>
      <c r="E445" s="212">
        <v>20160169</v>
      </c>
      <c r="F445" s="215" t="e">
        <f t="shared" si="4"/>
        <v>#REF!</v>
      </c>
      <c r="G445" s="215" t="e">
        <f t="shared" si="5"/>
        <v>#REF!</v>
      </c>
      <c r="H445" s="215">
        <f>VLOOKUP(E445,'Captacao ANO A ANO'!$A$1:$E$703,5,FALSE)</f>
        <v>6703.1</v>
      </c>
    </row>
    <row r="446" spans="2:8" ht="15.75" hidden="1" customHeight="1" x14ac:dyDescent="0.25">
      <c r="B446" s="212">
        <v>20160170</v>
      </c>
      <c r="D446" s="212" t="b">
        <f t="shared" si="3"/>
        <v>1</v>
      </c>
      <c r="E446" s="212">
        <v>20160170</v>
      </c>
      <c r="F446" s="215" t="e">
        <f t="shared" si="4"/>
        <v>#REF!</v>
      </c>
      <c r="G446" s="215" t="e">
        <f t="shared" si="5"/>
        <v>#REF!</v>
      </c>
      <c r="H446" s="215">
        <f>VLOOKUP(E446,'Captacao ANO A ANO'!$A$1:$E$703,5,FALSE)</f>
        <v>12537.03</v>
      </c>
    </row>
    <row r="447" spans="2:8" ht="15.75" hidden="1" customHeight="1" x14ac:dyDescent="0.25">
      <c r="B447" s="212">
        <v>20160171</v>
      </c>
      <c r="D447" s="212" t="b">
        <f t="shared" si="3"/>
        <v>1</v>
      </c>
      <c r="E447" s="212">
        <v>20160171</v>
      </c>
      <c r="F447" s="215" t="e">
        <f t="shared" si="4"/>
        <v>#REF!</v>
      </c>
      <c r="G447" s="215" t="e">
        <f t="shared" si="5"/>
        <v>#REF!</v>
      </c>
      <c r="H447" s="215">
        <f>VLOOKUP(E447,'Captacao ANO A ANO'!$A$1:$E$703,5,FALSE)</f>
        <v>9563.66</v>
      </c>
    </row>
    <row r="448" spans="2:8" ht="15.75" hidden="1" customHeight="1" x14ac:dyDescent="0.25">
      <c r="B448" s="212">
        <v>20160172</v>
      </c>
      <c r="D448" s="212" t="b">
        <f t="shared" si="3"/>
        <v>1</v>
      </c>
      <c r="E448" s="212">
        <v>20160172</v>
      </c>
      <c r="F448" s="215" t="e">
        <f t="shared" si="4"/>
        <v>#REF!</v>
      </c>
      <c r="G448" s="215" t="e">
        <f t="shared" si="5"/>
        <v>#REF!</v>
      </c>
      <c r="H448" s="215">
        <f>VLOOKUP(E448,'Captacao ANO A ANO'!$A$1:$E$703,5,FALSE)</f>
        <v>4605.42</v>
      </c>
    </row>
    <row r="449" spans="2:8" ht="15.75" hidden="1" customHeight="1" x14ac:dyDescent="0.25">
      <c r="B449" s="212">
        <v>20160174</v>
      </c>
      <c r="D449" s="212" t="b">
        <f t="shared" si="3"/>
        <v>1</v>
      </c>
      <c r="E449" s="212">
        <v>20160174</v>
      </c>
      <c r="F449" s="215" t="e">
        <f t="shared" si="4"/>
        <v>#REF!</v>
      </c>
      <c r="G449" s="215" t="e">
        <f t="shared" si="5"/>
        <v>#REF!</v>
      </c>
      <c r="H449" s="215">
        <f>VLOOKUP(E449,'Captacao ANO A ANO'!$A$1:$E$703,5,FALSE)</f>
        <v>171062.35</v>
      </c>
    </row>
    <row r="450" spans="2:8" ht="15.75" hidden="1" customHeight="1" x14ac:dyDescent="0.25">
      <c r="B450" s="212">
        <v>20160175</v>
      </c>
      <c r="D450" s="212" t="b">
        <f t="shared" si="3"/>
        <v>1</v>
      </c>
      <c r="E450" s="212">
        <v>20160175</v>
      </c>
      <c r="F450" s="215" t="e">
        <f t="shared" si="4"/>
        <v>#REF!</v>
      </c>
      <c r="G450" s="215" t="e">
        <f t="shared" si="5"/>
        <v>#REF!</v>
      </c>
      <c r="H450" s="215">
        <f>VLOOKUP(E450,'Captacao ANO A ANO'!$A$1:$E$703,5,FALSE)</f>
        <v>199998.75</v>
      </c>
    </row>
    <row r="451" spans="2:8" ht="15.75" hidden="1" customHeight="1" x14ac:dyDescent="0.25">
      <c r="B451" s="212">
        <v>20160177</v>
      </c>
      <c r="D451" s="212" t="b">
        <f t="shared" si="3"/>
        <v>1</v>
      </c>
      <c r="E451" s="212">
        <v>20160177</v>
      </c>
      <c r="F451" s="215" t="e">
        <f t="shared" si="4"/>
        <v>#REF!</v>
      </c>
      <c r="G451" s="215" t="e">
        <f t="shared" si="5"/>
        <v>#REF!</v>
      </c>
      <c r="H451" s="215">
        <f>VLOOKUP(E451,'Captacao ANO A ANO'!$A$1:$E$703,5,FALSE)</f>
        <v>197056.45</v>
      </c>
    </row>
    <row r="452" spans="2:8" ht="15.75" hidden="1" customHeight="1" x14ac:dyDescent="0.25">
      <c r="B452" s="212">
        <v>20160179</v>
      </c>
      <c r="D452" s="212" t="b">
        <f t="shared" si="3"/>
        <v>1</v>
      </c>
      <c r="E452" s="212">
        <v>20160179</v>
      </c>
      <c r="F452" s="215" t="e">
        <f t="shared" si="4"/>
        <v>#REF!</v>
      </c>
      <c r="G452" s="215" t="e">
        <f t="shared" si="5"/>
        <v>#REF!</v>
      </c>
      <c r="H452" s="215">
        <f>VLOOKUP(E452,'Captacao ANO A ANO'!$A$1:$E$703,5,FALSE)</f>
        <v>166069.78</v>
      </c>
    </row>
    <row r="453" spans="2:8" ht="15.75" hidden="1" customHeight="1" x14ac:dyDescent="0.25">
      <c r="B453" s="212">
        <v>20160180</v>
      </c>
      <c r="D453" s="212" t="b">
        <f t="shared" si="3"/>
        <v>1</v>
      </c>
      <c r="E453" s="212">
        <v>20160180</v>
      </c>
      <c r="F453" s="215" t="e">
        <f t="shared" si="4"/>
        <v>#REF!</v>
      </c>
      <c r="G453" s="215" t="e">
        <f t="shared" si="5"/>
        <v>#REF!</v>
      </c>
      <c r="H453" s="215">
        <f>VLOOKUP(E453,'Captacao ANO A ANO'!$A$1:$E$703,5,FALSE)</f>
        <v>50000</v>
      </c>
    </row>
    <row r="454" spans="2:8" ht="15.75" hidden="1" customHeight="1" x14ac:dyDescent="0.25">
      <c r="B454" s="212">
        <v>20160181</v>
      </c>
      <c r="D454" s="212" t="b">
        <f t="shared" si="3"/>
        <v>1</v>
      </c>
      <c r="E454" s="212">
        <v>20160181</v>
      </c>
      <c r="F454" s="215" t="e">
        <f t="shared" si="4"/>
        <v>#REF!</v>
      </c>
      <c r="G454" s="215" t="e">
        <f t="shared" si="5"/>
        <v>#REF!</v>
      </c>
      <c r="H454" s="215">
        <f>VLOOKUP(E454,'Captacao ANO A ANO'!$A$1:$E$703,5,FALSE)</f>
        <v>15000</v>
      </c>
    </row>
    <row r="455" spans="2:8" ht="15.75" hidden="1" customHeight="1" x14ac:dyDescent="0.25">
      <c r="B455" s="212">
        <v>20160182</v>
      </c>
      <c r="D455" s="212" t="b">
        <f t="shared" si="3"/>
        <v>1</v>
      </c>
      <c r="E455" s="212">
        <v>20160182</v>
      </c>
      <c r="F455" s="215" t="e">
        <f t="shared" si="4"/>
        <v>#REF!</v>
      </c>
      <c r="G455" s="215" t="e">
        <f t="shared" si="5"/>
        <v>#REF!</v>
      </c>
      <c r="H455" s="215">
        <f>VLOOKUP(E455,'Captacao ANO A ANO'!$A$1:$E$703,5,FALSE)</f>
        <v>50000</v>
      </c>
    </row>
    <row r="456" spans="2:8" ht="15.75" hidden="1" customHeight="1" x14ac:dyDescent="0.25">
      <c r="B456" s="212">
        <v>20160183</v>
      </c>
      <c r="D456" s="212" t="b">
        <f t="shared" si="3"/>
        <v>1</v>
      </c>
      <c r="E456" s="212">
        <v>20160183</v>
      </c>
      <c r="F456" s="215" t="e">
        <f t="shared" si="4"/>
        <v>#REF!</v>
      </c>
      <c r="G456" s="215" t="e">
        <f t="shared" si="5"/>
        <v>#REF!</v>
      </c>
      <c r="H456" s="215">
        <f>VLOOKUP(E456,'Captacao ANO A ANO'!$A$1:$E$703,5,FALSE)</f>
        <v>50000</v>
      </c>
    </row>
    <row r="457" spans="2:8" ht="15.75" hidden="1" customHeight="1" x14ac:dyDescent="0.25">
      <c r="B457" s="212">
        <v>20160186</v>
      </c>
      <c r="D457" s="212" t="b">
        <f t="shared" si="3"/>
        <v>1</v>
      </c>
      <c r="E457" s="212">
        <v>20160186</v>
      </c>
      <c r="F457" s="215" t="e">
        <f t="shared" si="4"/>
        <v>#REF!</v>
      </c>
      <c r="G457" s="215" t="e">
        <f t="shared" si="5"/>
        <v>#REF!</v>
      </c>
      <c r="H457" s="215">
        <f>VLOOKUP(E457,'Captacao ANO A ANO'!$A$1:$E$703,5,FALSE)</f>
        <v>39900</v>
      </c>
    </row>
    <row r="458" spans="2:8" ht="15.75" hidden="1" customHeight="1" x14ac:dyDescent="0.25">
      <c r="B458" s="212">
        <v>20160196</v>
      </c>
      <c r="D458" s="212" t="b">
        <f t="shared" si="3"/>
        <v>1</v>
      </c>
      <c r="E458" s="212">
        <v>20160196</v>
      </c>
      <c r="F458" s="215" t="e">
        <f t="shared" si="4"/>
        <v>#REF!</v>
      </c>
      <c r="G458" s="215" t="e">
        <f t="shared" si="5"/>
        <v>#REF!</v>
      </c>
      <c r="H458" s="215">
        <f>VLOOKUP(E458,'Captacao ANO A ANO'!$A$1:$E$703,5,FALSE)</f>
        <v>6963</v>
      </c>
    </row>
    <row r="459" spans="2:8" ht="15.75" hidden="1" customHeight="1" x14ac:dyDescent="0.25">
      <c r="B459" s="212">
        <v>20160198</v>
      </c>
      <c r="D459" s="212" t="b">
        <f t="shared" si="3"/>
        <v>1</v>
      </c>
      <c r="E459" s="212">
        <v>20160198</v>
      </c>
      <c r="F459" s="215" t="e">
        <f t="shared" si="4"/>
        <v>#REF!</v>
      </c>
      <c r="G459" s="215" t="e">
        <f t="shared" si="5"/>
        <v>#REF!</v>
      </c>
      <c r="H459" s="215">
        <f>VLOOKUP(E459,'Captacao ANO A ANO'!$A$1:$E$703,5,FALSE)</f>
        <v>1320</v>
      </c>
    </row>
    <row r="460" spans="2:8" ht="15.75" hidden="1" customHeight="1" x14ac:dyDescent="0.25">
      <c r="B460" s="212">
        <v>20160200</v>
      </c>
      <c r="D460" s="212" t="b">
        <f t="shared" si="3"/>
        <v>1</v>
      </c>
      <c r="E460" s="212">
        <v>20160200</v>
      </c>
      <c r="F460" s="215" t="e">
        <f t="shared" si="4"/>
        <v>#REF!</v>
      </c>
      <c r="G460" s="215" t="e">
        <f t="shared" si="5"/>
        <v>#REF!</v>
      </c>
      <c r="H460" s="215">
        <f>VLOOKUP(E460,'Captacao ANO A ANO'!$A$1:$E$703,5,FALSE)</f>
        <v>3850</v>
      </c>
    </row>
    <row r="461" spans="2:8" ht="15.75" hidden="1" customHeight="1" x14ac:dyDescent="0.25">
      <c r="B461" s="212">
        <v>20160201</v>
      </c>
      <c r="D461" s="212" t="b">
        <f t="shared" si="3"/>
        <v>1</v>
      </c>
      <c r="E461" s="212">
        <v>20160201</v>
      </c>
      <c r="F461" s="215" t="e">
        <f t="shared" si="4"/>
        <v>#REF!</v>
      </c>
      <c r="G461" s="215" t="e">
        <f t="shared" si="5"/>
        <v>#REF!</v>
      </c>
      <c r="H461" s="215">
        <f>VLOOKUP(E461,'Captacao ANO A ANO'!$A$1:$E$703,5,FALSE)</f>
        <v>3444.1</v>
      </c>
    </row>
    <row r="462" spans="2:8" ht="15.75" hidden="1" customHeight="1" x14ac:dyDescent="0.25">
      <c r="B462" s="212">
        <v>20160202</v>
      </c>
      <c r="D462" s="212" t="b">
        <f t="shared" si="3"/>
        <v>1</v>
      </c>
      <c r="E462" s="212">
        <v>20160202</v>
      </c>
      <c r="F462" s="215" t="e">
        <f t="shared" si="4"/>
        <v>#REF!</v>
      </c>
      <c r="G462" s="215" t="e">
        <f t="shared" si="5"/>
        <v>#REF!</v>
      </c>
      <c r="H462" s="215">
        <f>VLOOKUP(E462,'Captacao ANO A ANO'!$A$1:$E$703,5,FALSE)</f>
        <v>6325</v>
      </c>
    </row>
    <row r="463" spans="2:8" ht="15.75" hidden="1" customHeight="1" x14ac:dyDescent="0.25">
      <c r="B463" s="212">
        <v>20160203</v>
      </c>
      <c r="D463" s="212" t="b">
        <f t="shared" si="3"/>
        <v>1</v>
      </c>
      <c r="E463" s="212">
        <v>20160203</v>
      </c>
      <c r="F463" s="215" t="e">
        <f t="shared" si="4"/>
        <v>#REF!</v>
      </c>
      <c r="G463" s="215" t="e">
        <f t="shared" si="5"/>
        <v>#REF!</v>
      </c>
      <c r="H463" s="215">
        <f>VLOOKUP(E463,'Captacao ANO A ANO'!$A$1:$E$703,5,FALSE)</f>
        <v>4070</v>
      </c>
    </row>
    <row r="464" spans="2:8" ht="15.75" hidden="1" customHeight="1" x14ac:dyDescent="0.25">
      <c r="B464" s="212">
        <v>20160205</v>
      </c>
      <c r="D464" s="212" t="b">
        <f t="shared" si="3"/>
        <v>1</v>
      </c>
      <c r="E464" s="212">
        <v>20160205</v>
      </c>
      <c r="F464" s="215" t="e">
        <f t="shared" si="4"/>
        <v>#REF!</v>
      </c>
      <c r="G464" s="215" t="e">
        <f t="shared" si="5"/>
        <v>#REF!</v>
      </c>
      <c r="H464" s="215">
        <f>VLOOKUP(E464,'Captacao ANO A ANO'!$A$1:$E$703,5,FALSE)</f>
        <v>255663.05</v>
      </c>
    </row>
    <row r="465" spans="2:8" ht="15.75" hidden="1" customHeight="1" x14ac:dyDescent="0.25">
      <c r="B465" s="212">
        <v>20160206</v>
      </c>
      <c r="D465" s="212" t="b">
        <f t="shared" si="3"/>
        <v>1</v>
      </c>
      <c r="E465" s="212">
        <v>20160206</v>
      </c>
      <c r="F465" s="215" t="e">
        <f t="shared" si="4"/>
        <v>#REF!</v>
      </c>
      <c r="G465" s="215" t="e">
        <f t="shared" si="5"/>
        <v>#REF!</v>
      </c>
      <c r="H465" s="215">
        <f>VLOOKUP(E465,'Captacao ANO A ANO'!$A$1:$E$703,5,FALSE)</f>
        <v>18360</v>
      </c>
    </row>
    <row r="466" spans="2:8" ht="15.75" hidden="1" customHeight="1" x14ac:dyDescent="0.25">
      <c r="B466" s="212">
        <v>20160207</v>
      </c>
      <c r="D466" s="212" t="b">
        <f t="shared" si="3"/>
        <v>1</v>
      </c>
      <c r="E466" s="212">
        <v>20160207</v>
      </c>
      <c r="F466" s="215" t="e">
        <f t="shared" si="4"/>
        <v>#REF!</v>
      </c>
      <c r="G466" s="215" t="e">
        <f t="shared" si="5"/>
        <v>#REF!</v>
      </c>
      <c r="H466" s="215">
        <f>VLOOKUP(E466,'Captacao ANO A ANO'!$A$1:$E$703,5,FALSE)</f>
        <v>259465.25</v>
      </c>
    </row>
    <row r="467" spans="2:8" ht="15.75" hidden="1" customHeight="1" x14ac:dyDescent="0.25">
      <c r="B467" s="212">
        <v>20160208</v>
      </c>
      <c r="D467" s="212" t="b">
        <f t="shared" si="3"/>
        <v>1</v>
      </c>
      <c r="E467" s="212">
        <v>20160208</v>
      </c>
      <c r="F467" s="215" t="e">
        <f t="shared" si="4"/>
        <v>#REF!</v>
      </c>
      <c r="G467" s="215" t="e">
        <f t="shared" si="5"/>
        <v>#REF!</v>
      </c>
      <c r="H467" s="215">
        <f>VLOOKUP(E467,'Captacao ANO A ANO'!$A$1:$E$703,5,FALSE)</f>
        <v>11100</v>
      </c>
    </row>
    <row r="468" spans="2:8" ht="15.75" hidden="1" customHeight="1" x14ac:dyDescent="0.25">
      <c r="B468" s="212">
        <v>20160209</v>
      </c>
      <c r="D468" s="212" t="b">
        <f t="shared" si="3"/>
        <v>1</v>
      </c>
      <c r="E468" s="212">
        <v>20160209</v>
      </c>
      <c r="F468" s="215" t="e">
        <f t="shared" si="4"/>
        <v>#REF!</v>
      </c>
      <c r="G468" s="215" t="e">
        <f t="shared" si="5"/>
        <v>#REF!</v>
      </c>
      <c r="H468" s="215">
        <f>VLOOKUP(E468,'Captacao ANO A ANO'!$A$1:$E$703,5,FALSE)</f>
        <v>9900</v>
      </c>
    </row>
    <row r="469" spans="2:8" ht="15.75" hidden="1" customHeight="1" x14ac:dyDescent="0.25">
      <c r="B469" s="212">
        <v>20160210</v>
      </c>
      <c r="D469" s="212" t="b">
        <f t="shared" si="3"/>
        <v>1</v>
      </c>
      <c r="E469" s="212">
        <v>20160210</v>
      </c>
      <c r="F469" s="215" t="e">
        <f t="shared" si="4"/>
        <v>#REF!</v>
      </c>
      <c r="G469" s="215" t="e">
        <f t="shared" si="5"/>
        <v>#REF!</v>
      </c>
      <c r="H469" s="215">
        <f>VLOOKUP(E469,'Captacao ANO A ANO'!$A$1:$E$703,5,FALSE)</f>
        <v>7260</v>
      </c>
    </row>
    <row r="470" spans="2:8" ht="15.75" hidden="1" customHeight="1" x14ac:dyDescent="0.25">
      <c r="B470" s="212">
        <v>20160211</v>
      </c>
      <c r="D470" s="212" t="b">
        <f t="shared" si="3"/>
        <v>1</v>
      </c>
      <c r="E470" s="212">
        <v>20160211</v>
      </c>
      <c r="F470" s="215" t="e">
        <f t="shared" si="4"/>
        <v>#REF!</v>
      </c>
      <c r="G470" s="215" t="e">
        <f t="shared" si="5"/>
        <v>#REF!</v>
      </c>
      <c r="H470" s="215">
        <f>VLOOKUP(E470,'Captacao ANO A ANO'!$A$1:$E$703,5,FALSE)</f>
        <v>6600</v>
      </c>
    </row>
    <row r="471" spans="2:8" ht="15.75" hidden="1" customHeight="1" x14ac:dyDescent="0.25">
      <c r="B471" s="212">
        <v>20160212</v>
      </c>
      <c r="D471" s="212" t="b">
        <f t="shared" si="3"/>
        <v>1</v>
      </c>
      <c r="E471" s="212">
        <v>20160212</v>
      </c>
      <c r="F471" s="215" t="e">
        <f t="shared" si="4"/>
        <v>#REF!</v>
      </c>
      <c r="G471" s="215" t="e">
        <f t="shared" si="5"/>
        <v>#REF!</v>
      </c>
      <c r="H471" s="215">
        <f>VLOOKUP(E471,'Captacao ANO A ANO'!$A$1:$E$703,5,FALSE)</f>
        <v>77640</v>
      </c>
    </row>
    <row r="472" spans="2:8" ht="15.75" hidden="1" customHeight="1" x14ac:dyDescent="0.25">
      <c r="B472" s="212">
        <v>20160213</v>
      </c>
      <c r="D472" s="212" t="b">
        <f t="shared" si="3"/>
        <v>1</v>
      </c>
      <c r="E472" s="212">
        <v>20160213</v>
      </c>
      <c r="F472" s="215" t="e">
        <f t="shared" si="4"/>
        <v>#REF!</v>
      </c>
      <c r="G472" s="215" t="e">
        <f t="shared" si="5"/>
        <v>#REF!</v>
      </c>
      <c r="H472" s="215">
        <f>VLOOKUP(E472,'Captacao ANO A ANO'!$A$1:$E$703,5,FALSE)</f>
        <v>7104</v>
      </c>
    </row>
    <row r="473" spans="2:8" ht="15.75" hidden="1" customHeight="1" x14ac:dyDescent="0.25">
      <c r="B473" s="212">
        <v>20160214</v>
      </c>
      <c r="D473" s="212" t="b">
        <f t="shared" si="3"/>
        <v>1</v>
      </c>
      <c r="E473" s="212">
        <v>20160214</v>
      </c>
      <c r="F473" s="215" t="e">
        <f t="shared" si="4"/>
        <v>#REF!</v>
      </c>
      <c r="G473" s="215" t="e">
        <f t="shared" si="5"/>
        <v>#REF!</v>
      </c>
      <c r="H473" s="215">
        <f>VLOOKUP(E473,'Captacao ANO A ANO'!$A$1:$E$703,5,FALSE)</f>
        <v>146647.76</v>
      </c>
    </row>
    <row r="474" spans="2:8" ht="15.75" hidden="1" customHeight="1" x14ac:dyDescent="0.25">
      <c r="B474" s="212">
        <v>20160215</v>
      </c>
      <c r="D474" s="212" t="b">
        <f t="shared" si="3"/>
        <v>1</v>
      </c>
      <c r="E474" s="212">
        <v>20160215</v>
      </c>
      <c r="F474" s="215" t="e">
        <f t="shared" si="4"/>
        <v>#REF!</v>
      </c>
      <c r="G474" s="215" t="e">
        <f t="shared" si="5"/>
        <v>#REF!</v>
      </c>
      <c r="H474" s="215">
        <f>VLOOKUP(E474,'Captacao ANO A ANO'!$A$1:$E$703,5,FALSE)</f>
        <v>6922.09</v>
      </c>
    </row>
    <row r="475" spans="2:8" ht="15.75" hidden="1" customHeight="1" x14ac:dyDescent="0.25">
      <c r="B475" s="212">
        <v>20160216</v>
      </c>
      <c r="D475" s="212" t="b">
        <f t="shared" si="3"/>
        <v>1</v>
      </c>
      <c r="E475" s="212">
        <v>20160216</v>
      </c>
      <c r="F475" s="215" t="e">
        <f t="shared" si="4"/>
        <v>#REF!</v>
      </c>
      <c r="G475" s="215" t="e">
        <f t="shared" si="5"/>
        <v>#REF!</v>
      </c>
      <c r="H475" s="215">
        <f>VLOOKUP(E475,'Captacao ANO A ANO'!$A$1:$E$703,5,FALSE)</f>
        <v>16650</v>
      </c>
    </row>
    <row r="476" spans="2:8" ht="15.75" hidden="1" customHeight="1" x14ac:dyDescent="0.25">
      <c r="B476" s="212">
        <v>20160217</v>
      </c>
      <c r="D476" s="212" t="b">
        <f t="shared" si="3"/>
        <v>1</v>
      </c>
      <c r="E476" s="212">
        <v>20160217</v>
      </c>
      <c r="F476" s="215" t="e">
        <f t="shared" si="4"/>
        <v>#REF!</v>
      </c>
      <c r="G476" s="215" t="e">
        <f t="shared" si="5"/>
        <v>#REF!</v>
      </c>
      <c r="H476" s="215">
        <f>VLOOKUP(E476,'Captacao ANO A ANO'!$A$1:$E$703,5,FALSE)</f>
        <v>7137.3</v>
      </c>
    </row>
    <row r="477" spans="2:8" ht="15.75" hidden="1" customHeight="1" x14ac:dyDescent="0.25">
      <c r="B477" s="212">
        <v>20160218</v>
      </c>
      <c r="D477" s="212" t="b">
        <f t="shared" si="3"/>
        <v>1</v>
      </c>
      <c r="E477" s="212">
        <v>20160218</v>
      </c>
      <c r="F477" s="215" t="e">
        <f t="shared" si="4"/>
        <v>#REF!</v>
      </c>
      <c r="G477" s="215" t="e">
        <f t="shared" si="5"/>
        <v>#REF!</v>
      </c>
      <c r="H477" s="215">
        <f>VLOOKUP(E477,'Captacao ANO A ANO'!$A$1:$E$703,5,FALSE)</f>
        <v>4235</v>
      </c>
    </row>
    <row r="478" spans="2:8" ht="15.75" hidden="1" customHeight="1" x14ac:dyDescent="0.25">
      <c r="B478" s="212">
        <v>20160219</v>
      </c>
      <c r="D478" s="212" t="b">
        <f t="shared" si="3"/>
        <v>1</v>
      </c>
      <c r="E478" s="212">
        <v>20160219</v>
      </c>
      <c r="F478" s="215" t="e">
        <f t="shared" si="4"/>
        <v>#REF!</v>
      </c>
      <c r="G478" s="215" t="e">
        <f t="shared" si="5"/>
        <v>#REF!</v>
      </c>
      <c r="H478" s="215">
        <f>VLOOKUP(E478,'Captacao ANO A ANO'!$A$1:$E$703,5,FALSE)</f>
        <v>777</v>
      </c>
    </row>
    <row r="479" spans="2:8" ht="15.75" hidden="1" customHeight="1" x14ac:dyDescent="0.25">
      <c r="B479" s="212">
        <v>20160220</v>
      </c>
      <c r="D479" s="212" t="b">
        <f t="shared" si="3"/>
        <v>1</v>
      </c>
      <c r="E479" s="212">
        <v>20160220</v>
      </c>
      <c r="F479" s="215" t="e">
        <f t="shared" si="4"/>
        <v>#REF!</v>
      </c>
      <c r="G479" s="215" t="e">
        <f t="shared" si="5"/>
        <v>#REF!</v>
      </c>
      <c r="H479" s="215">
        <f>VLOOKUP(E479,'Captacao ANO A ANO'!$A$1:$E$703,5,FALSE)</f>
        <v>1914.15</v>
      </c>
    </row>
    <row r="480" spans="2:8" ht="15.75" hidden="1" customHeight="1" x14ac:dyDescent="0.25">
      <c r="B480" s="212">
        <v>20160221</v>
      </c>
      <c r="D480" s="212" t="b">
        <f t="shared" si="3"/>
        <v>1</v>
      </c>
      <c r="E480" s="212">
        <v>20160221</v>
      </c>
      <c r="F480" s="215" t="e">
        <f t="shared" si="4"/>
        <v>#REF!</v>
      </c>
      <c r="G480" s="215" t="e">
        <f t="shared" si="5"/>
        <v>#REF!</v>
      </c>
      <c r="H480" s="215">
        <f>VLOOKUP(E480,'Captacao ANO A ANO'!$A$1:$E$703,5,FALSE)</f>
        <v>70000</v>
      </c>
    </row>
    <row r="481" spans="2:8" ht="15.75" hidden="1" customHeight="1" x14ac:dyDescent="0.25">
      <c r="B481" s="212">
        <v>20160222</v>
      </c>
      <c r="D481" s="212" t="b">
        <f t="shared" si="3"/>
        <v>1</v>
      </c>
      <c r="E481" s="212">
        <v>20160222</v>
      </c>
      <c r="F481" s="215" t="e">
        <f t="shared" si="4"/>
        <v>#REF!</v>
      </c>
      <c r="G481" s="215" t="e">
        <f t="shared" si="5"/>
        <v>#REF!</v>
      </c>
      <c r="H481" s="215">
        <f>VLOOKUP(E481,'Captacao ANO A ANO'!$A$1:$E$703,5,FALSE)</f>
        <v>35910</v>
      </c>
    </row>
    <row r="482" spans="2:8" ht="15.75" hidden="1" customHeight="1" x14ac:dyDescent="0.25">
      <c r="B482" s="212">
        <v>20160223</v>
      </c>
      <c r="D482" s="212" t="b">
        <f t="shared" si="3"/>
        <v>1</v>
      </c>
      <c r="E482" s="212">
        <v>20160223</v>
      </c>
      <c r="F482" s="215" t="e">
        <f t="shared" si="4"/>
        <v>#REF!</v>
      </c>
      <c r="G482" s="215" t="e">
        <f t="shared" si="5"/>
        <v>#REF!</v>
      </c>
      <c r="H482" s="215">
        <f>VLOOKUP(E482,'Captacao ANO A ANO'!$A$1:$E$703,5,FALSE)</f>
        <v>77649.84</v>
      </c>
    </row>
    <row r="483" spans="2:8" ht="15.75" hidden="1" customHeight="1" x14ac:dyDescent="0.25">
      <c r="B483" s="212">
        <v>20160224</v>
      </c>
      <c r="D483" s="212" t="b">
        <f t="shared" si="3"/>
        <v>1</v>
      </c>
      <c r="E483" s="212">
        <v>20160224</v>
      </c>
      <c r="F483" s="215" t="e">
        <f t="shared" si="4"/>
        <v>#REF!</v>
      </c>
      <c r="G483" s="215" t="e">
        <f t="shared" si="5"/>
        <v>#REF!</v>
      </c>
      <c r="H483" s="215">
        <f>VLOOKUP(E483,'Captacao ANO A ANO'!$A$1:$E$703,5,FALSE)</f>
        <v>199999.31</v>
      </c>
    </row>
    <row r="484" spans="2:8" ht="15.75" hidden="1" customHeight="1" x14ac:dyDescent="0.25">
      <c r="B484" s="212">
        <v>20160226</v>
      </c>
      <c r="D484" s="212" t="b">
        <f t="shared" si="3"/>
        <v>1</v>
      </c>
      <c r="E484" s="212">
        <v>20160226</v>
      </c>
      <c r="F484" s="215" t="e">
        <f t="shared" si="4"/>
        <v>#REF!</v>
      </c>
      <c r="G484" s="215" t="e">
        <f t="shared" si="5"/>
        <v>#REF!</v>
      </c>
      <c r="H484" s="215">
        <f>VLOOKUP(E484,'Captacao ANO A ANO'!$A$1:$E$703,5,FALSE)</f>
        <v>55562.22</v>
      </c>
    </row>
    <row r="485" spans="2:8" ht="15.75" hidden="1" customHeight="1" x14ac:dyDescent="0.25">
      <c r="B485" s="212">
        <v>20160228</v>
      </c>
      <c r="D485" s="212" t="b">
        <f t="shared" si="3"/>
        <v>1</v>
      </c>
      <c r="E485" s="212">
        <v>20160228</v>
      </c>
      <c r="F485" s="215" t="e">
        <f t="shared" si="4"/>
        <v>#REF!</v>
      </c>
      <c r="G485" s="215" t="e">
        <f t="shared" si="5"/>
        <v>#REF!</v>
      </c>
      <c r="H485" s="215">
        <f>VLOOKUP(E485,'Captacao ANO A ANO'!$A$1:$E$703,5,FALSE)</f>
        <v>8555.56</v>
      </c>
    </row>
    <row r="486" spans="2:8" ht="15.75" hidden="1" customHeight="1" x14ac:dyDescent="0.25">
      <c r="B486" s="212">
        <v>20160229</v>
      </c>
      <c r="D486" s="212" t="b">
        <f t="shared" si="3"/>
        <v>1</v>
      </c>
      <c r="E486" s="212">
        <v>20160229</v>
      </c>
      <c r="F486" s="215" t="e">
        <f t="shared" si="4"/>
        <v>#REF!</v>
      </c>
      <c r="G486" s="215" t="e">
        <f t="shared" si="5"/>
        <v>#REF!</v>
      </c>
      <c r="H486" s="215">
        <f>VLOOKUP(E486,'Captacao ANO A ANO'!$A$1:$E$703,5,FALSE)</f>
        <v>3666.67</v>
      </c>
    </row>
    <row r="487" spans="2:8" ht="15.75" hidden="1" customHeight="1" x14ac:dyDescent="0.25">
      <c r="B487" s="212">
        <v>20160231</v>
      </c>
      <c r="D487" s="212" t="b">
        <f t="shared" si="3"/>
        <v>1</v>
      </c>
      <c r="E487" s="212">
        <v>20160231</v>
      </c>
      <c r="F487" s="215" t="e">
        <f t="shared" si="4"/>
        <v>#REF!</v>
      </c>
      <c r="G487" s="215" t="e">
        <f t="shared" si="5"/>
        <v>#REF!</v>
      </c>
      <c r="H487" s="215">
        <f>VLOOKUP(E487,'Captacao ANO A ANO'!$A$1:$E$703,5,FALSE)</f>
        <v>19800</v>
      </c>
    </row>
    <row r="488" spans="2:8" ht="15.75" hidden="1" customHeight="1" x14ac:dyDescent="0.25">
      <c r="B488" s="212">
        <v>20160233</v>
      </c>
      <c r="D488" s="212" t="b">
        <f t="shared" si="3"/>
        <v>1</v>
      </c>
      <c r="E488" s="212">
        <v>20160233</v>
      </c>
      <c r="F488" s="215" t="e">
        <f t="shared" si="4"/>
        <v>#REF!</v>
      </c>
      <c r="G488" s="215" t="e">
        <f t="shared" si="5"/>
        <v>#REF!</v>
      </c>
      <c r="H488" s="215">
        <f>VLOOKUP(E488,'Captacao ANO A ANO'!$A$1:$E$703,5,FALSE)</f>
        <v>7000</v>
      </c>
    </row>
    <row r="489" spans="2:8" ht="15.75" hidden="1" customHeight="1" x14ac:dyDescent="0.25">
      <c r="B489" s="212">
        <v>20160234</v>
      </c>
      <c r="D489" s="212" t="b">
        <f t="shared" si="3"/>
        <v>1</v>
      </c>
      <c r="E489" s="212">
        <v>20160234</v>
      </c>
      <c r="F489" s="215" t="e">
        <f t="shared" si="4"/>
        <v>#REF!</v>
      </c>
      <c r="G489" s="215" t="e">
        <f t="shared" si="5"/>
        <v>#REF!</v>
      </c>
      <c r="H489" s="215">
        <f>VLOOKUP(E489,'Captacao ANO A ANO'!$A$1:$E$703,5,FALSE)</f>
        <v>10000</v>
      </c>
    </row>
    <row r="490" spans="2:8" ht="15.75" hidden="1" customHeight="1" x14ac:dyDescent="0.25">
      <c r="B490" s="212">
        <v>20160235</v>
      </c>
      <c r="D490" s="212" t="b">
        <f t="shared" si="3"/>
        <v>1</v>
      </c>
      <c r="E490" s="212">
        <v>20160235</v>
      </c>
      <c r="F490" s="215" t="e">
        <f t="shared" si="4"/>
        <v>#REF!</v>
      </c>
      <c r="G490" s="215" t="e">
        <f t="shared" si="5"/>
        <v>#REF!</v>
      </c>
      <c r="H490" s="215">
        <f>VLOOKUP(E490,'Captacao ANO A ANO'!$A$1:$E$703,5,FALSE)</f>
        <v>7000</v>
      </c>
    </row>
    <row r="491" spans="2:8" ht="15.75" hidden="1" customHeight="1" x14ac:dyDescent="0.25">
      <c r="B491" s="212">
        <v>20160236</v>
      </c>
      <c r="D491" s="212" t="b">
        <f t="shared" si="3"/>
        <v>1</v>
      </c>
      <c r="E491" s="212">
        <v>20160236</v>
      </c>
      <c r="F491" s="215" t="e">
        <f t="shared" si="4"/>
        <v>#REF!</v>
      </c>
      <c r="G491" s="215" t="e">
        <f t="shared" si="5"/>
        <v>#REF!</v>
      </c>
      <c r="H491" s="215">
        <f>VLOOKUP(E491,'Captacao ANO A ANO'!$A$1:$E$703,5,FALSE)</f>
        <v>7000</v>
      </c>
    </row>
    <row r="492" spans="2:8" ht="15.75" hidden="1" customHeight="1" x14ac:dyDescent="0.25">
      <c r="B492" s="212">
        <v>20160237</v>
      </c>
      <c r="D492" s="212" t="b">
        <f t="shared" si="3"/>
        <v>1</v>
      </c>
      <c r="E492" s="212">
        <v>20160237</v>
      </c>
      <c r="F492" s="215" t="e">
        <f t="shared" si="4"/>
        <v>#REF!</v>
      </c>
      <c r="G492" s="215" t="e">
        <f t="shared" si="5"/>
        <v>#REF!</v>
      </c>
      <c r="H492" s="215">
        <f>VLOOKUP(E492,'Captacao ANO A ANO'!$A$1:$E$703,5,FALSE)</f>
        <v>3000</v>
      </c>
    </row>
    <row r="493" spans="2:8" ht="15.75" hidden="1" customHeight="1" x14ac:dyDescent="0.25">
      <c r="B493" s="212">
        <v>20160238</v>
      </c>
      <c r="D493" s="212" t="b">
        <f t="shared" si="3"/>
        <v>1</v>
      </c>
      <c r="E493" s="212">
        <v>20160238</v>
      </c>
      <c r="F493" s="215" t="e">
        <f t="shared" si="4"/>
        <v>#REF!</v>
      </c>
      <c r="G493" s="215" t="e">
        <f t="shared" si="5"/>
        <v>#REF!</v>
      </c>
      <c r="H493" s="215">
        <f>VLOOKUP(E493,'Captacao ANO A ANO'!$A$1:$E$703,5,FALSE)</f>
        <v>10000</v>
      </c>
    </row>
    <row r="494" spans="2:8" ht="15.75" hidden="1" customHeight="1" x14ac:dyDescent="0.25">
      <c r="B494" s="212">
        <v>20160239</v>
      </c>
      <c r="D494" s="212" t="b">
        <f t="shared" si="3"/>
        <v>1</v>
      </c>
      <c r="E494" s="212">
        <v>20160239</v>
      </c>
      <c r="F494" s="215" t="e">
        <f t="shared" si="4"/>
        <v>#REF!</v>
      </c>
      <c r="G494" s="215" t="e">
        <f t="shared" si="5"/>
        <v>#REF!</v>
      </c>
      <c r="H494" s="215">
        <f>VLOOKUP(E494,'Captacao ANO A ANO'!$A$1:$E$703,5,FALSE)</f>
        <v>13000</v>
      </c>
    </row>
    <row r="495" spans="2:8" ht="15.75" hidden="1" customHeight="1" x14ac:dyDescent="0.25">
      <c r="B495" s="212">
        <v>20160240</v>
      </c>
      <c r="D495" s="212" t="b">
        <f t="shared" si="3"/>
        <v>1</v>
      </c>
      <c r="E495" s="212">
        <v>20160240</v>
      </c>
      <c r="F495" s="215" t="e">
        <f t="shared" si="4"/>
        <v>#REF!</v>
      </c>
      <c r="G495" s="215" t="e">
        <f t="shared" si="5"/>
        <v>#REF!</v>
      </c>
      <c r="H495" s="215">
        <f>VLOOKUP(E495,'Captacao ANO A ANO'!$A$1:$E$703,5,FALSE)</f>
        <v>3000</v>
      </c>
    </row>
    <row r="496" spans="2:8" ht="15.75" hidden="1" customHeight="1" x14ac:dyDescent="0.25">
      <c r="B496" s="212">
        <v>20160241</v>
      </c>
      <c r="D496" s="212" t="b">
        <f t="shared" si="3"/>
        <v>1</v>
      </c>
      <c r="E496" s="212">
        <v>20160241</v>
      </c>
      <c r="F496" s="215" t="e">
        <f t="shared" si="4"/>
        <v>#REF!</v>
      </c>
      <c r="G496" s="215" t="e">
        <f t="shared" si="5"/>
        <v>#REF!</v>
      </c>
      <c r="H496" s="215">
        <f>VLOOKUP(E496,'Captacao ANO A ANO'!$A$1:$E$703,5,FALSE)</f>
        <v>10000</v>
      </c>
    </row>
    <row r="497" spans="2:8" ht="15.75" hidden="1" customHeight="1" x14ac:dyDescent="0.25">
      <c r="B497" s="212">
        <v>20160242</v>
      </c>
      <c r="D497" s="212" t="b">
        <f t="shared" si="3"/>
        <v>1</v>
      </c>
      <c r="E497" s="212">
        <v>20160242</v>
      </c>
      <c r="F497" s="215" t="e">
        <f t="shared" si="4"/>
        <v>#REF!</v>
      </c>
      <c r="G497" s="215" t="e">
        <f t="shared" si="5"/>
        <v>#REF!</v>
      </c>
      <c r="H497" s="215">
        <f>VLOOKUP(E497,'Captacao ANO A ANO'!$A$1:$E$703,5,FALSE)</f>
        <v>13000</v>
      </c>
    </row>
    <row r="498" spans="2:8" ht="15.75" hidden="1" customHeight="1" x14ac:dyDescent="0.25">
      <c r="B498" s="212">
        <v>20160243</v>
      </c>
      <c r="D498" s="212" t="b">
        <f t="shared" si="3"/>
        <v>1</v>
      </c>
      <c r="E498" s="212">
        <v>20160243</v>
      </c>
      <c r="F498" s="215" t="e">
        <f t="shared" si="4"/>
        <v>#REF!</v>
      </c>
      <c r="G498" s="215" t="e">
        <f t="shared" si="5"/>
        <v>#REF!</v>
      </c>
      <c r="H498" s="215">
        <f>VLOOKUP(E498,'Captacao ANO A ANO'!$A$1:$E$703,5,FALSE)</f>
        <v>7000</v>
      </c>
    </row>
    <row r="499" spans="2:8" ht="15.75" hidden="1" customHeight="1" x14ac:dyDescent="0.25">
      <c r="B499" s="212">
        <v>20160244</v>
      </c>
      <c r="D499" s="212" t="b">
        <f t="shared" si="3"/>
        <v>1</v>
      </c>
      <c r="E499" s="212">
        <v>20160244</v>
      </c>
      <c r="F499" s="215" t="e">
        <f t="shared" si="4"/>
        <v>#REF!</v>
      </c>
      <c r="G499" s="215" t="e">
        <f t="shared" si="5"/>
        <v>#REF!</v>
      </c>
      <c r="H499" s="215">
        <f>VLOOKUP(E499,'Captacao ANO A ANO'!$A$1:$E$703,5,FALSE)</f>
        <v>3000</v>
      </c>
    </row>
    <row r="500" spans="2:8" ht="15.75" hidden="1" customHeight="1" x14ac:dyDescent="0.25">
      <c r="B500" s="212">
        <v>20160245</v>
      </c>
      <c r="D500" s="212" t="b">
        <f t="shared" si="3"/>
        <v>1</v>
      </c>
      <c r="E500" s="212">
        <v>20160245</v>
      </c>
      <c r="F500" s="215" t="e">
        <f t="shared" si="4"/>
        <v>#REF!</v>
      </c>
      <c r="G500" s="215" t="e">
        <f t="shared" si="5"/>
        <v>#REF!</v>
      </c>
      <c r="H500" s="215">
        <f>VLOOKUP(E500,'Captacao ANO A ANO'!$A$1:$E$703,5,FALSE)</f>
        <v>7000</v>
      </c>
    </row>
    <row r="501" spans="2:8" ht="15.75" hidden="1" customHeight="1" x14ac:dyDescent="0.25">
      <c r="B501" s="212">
        <v>20160246</v>
      </c>
      <c r="D501" s="212" t="b">
        <f t="shared" si="3"/>
        <v>1</v>
      </c>
      <c r="E501" s="212">
        <v>20160246</v>
      </c>
      <c r="F501" s="215" t="e">
        <f t="shared" si="4"/>
        <v>#REF!</v>
      </c>
      <c r="G501" s="215" t="e">
        <f t="shared" si="5"/>
        <v>#REF!</v>
      </c>
      <c r="H501" s="215">
        <f>VLOOKUP(E501,'Captacao ANO A ANO'!$A$1:$E$703,5,FALSE)</f>
        <v>3000</v>
      </c>
    </row>
    <row r="502" spans="2:8" ht="15.75" hidden="1" customHeight="1" x14ac:dyDescent="0.25">
      <c r="B502" s="212">
        <v>20160247</v>
      </c>
      <c r="D502" s="212" t="b">
        <f t="shared" si="3"/>
        <v>1</v>
      </c>
      <c r="E502" s="212">
        <v>20160247</v>
      </c>
      <c r="F502" s="215" t="e">
        <f t="shared" si="4"/>
        <v>#REF!</v>
      </c>
      <c r="G502" s="215" t="e">
        <f t="shared" si="5"/>
        <v>#REF!</v>
      </c>
      <c r="H502" s="215">
        <f>VLOOKUP(E502,'Captacao ANO A ANO'!$A$1:$E$703,5,FALSE)</f>
        <v>10000</v>
      </c>
    </row>
    <row r="503" spans="2:8" ht="15.75" hidden="1" customHeight="1" x14ac:dyDescent="0.25">
      <c r="B503" s="212">
        <v>20160248</v>
      </c>
      <c r="D503" s="212" t="b">
        <f t="shared" si="3"/>
        <v>1</v>
      </c>
      <c r="E503" s="212">
        <v>20160248</v>
      </c>
      <c r="F503" s="215" t="e">
        <f t="shared" si="4"/>
        <v>#REF!</v>
      </c>
      <c r="G503" s="215" t="e">
        <f t="shared" si="5"/>
        <v>#REF!</v>
      </c>
      <c r="H503" s="215">
        <f>VLOOKUP(E503,'Captacao ANO A ANO'!$A$1:$E$703,5,FALSE)</f>
        <v>3000</v>
      </c>
    </row>
    <row r="504" spans="2:8" ht="15.75" hidden="1" customHeight="1" x14ac:dyDescent="0.25">
      <c r="B504" s="212">
        <v>20160249</v>
      </c>
      <c r="D504" s="212" t="b">
        <f t="shared" si="3"/>
        <v>1</v>
      </c>
      <c r="E504" s="212">
        <v>20160249</v>
      </c>
      <c r="F504" s="215" t="e">
        <f t="shared" si="4"/>
        <v>#REF!</v>
      </c>
      <c r="G504" s="215" t="e">
        <f t="shared" si="5"/>
        <v>#REF!</v>
      </c>
      <c r="H504" s="215">
        <f>VLOOKUP(E504,'Captacao ANO A ANO'!$A$1:$E$703,5,FALSE)</f>
        <v>10000</v>
      </c>
    </row>
    <row r="505" spans="2:8" ht="15.75" hidden="1" customHeight="1" x14ac:dyDescent="0.25">
      <c r="B505" s="212">
        <v>20160250</v>
      </c>
      <c r="D505" s="212" t="b">
        <f t="shared" si="3"/>
        <v>1</v>
      </c>
      <c r="E505" s="212">
        <v>20160250</v>
      </c>
      <c r="F505" s="215" t="e">
        <f t="shared" si="4"/>
        <v>#REF!</v>
      </c>
      <c r="G505" s="215" t="e">
        <f t="shared" si="5"/>
        <v>#REF!</v>
      </c>
      <c r="H505" s="215">
        <f>VLOOKUP(E505,'Captacao ANO A ANO'!$A$1:$E$703,5,FALSE)</f>
        <v>10000</v>
      </c>
    </row>
    <row r="506" spans="2:8" ht="15.75" hidden="1" customHeight="1" x14ac:dyDescent="0.25">
      <c r="B506" s="212">
        <v>20160251</v>
      </c>
      <c r="D506" s="212" t="b">
        <f t="shared" si="3"/>
        <v>1</v>
      </c>
      <c r="E506" s="212">
        <v>20160251</v>
      </c>
      <c r="F506" s="215" t="e">
        <f t="shared" si="4"/>
        <v>#REF!</v>
      </c>
      <c r="G506" s="215" t="e">
        <f t="shared" si="5"/>
        <v>#REF!</v>
      </c>
      <c r="H506" s="215">
        <f>VLOOKUP(E506,'Captacao ANO A ANO'!$A$1:$E$703,5,FALSE)</f>
        <v>10000</v>
      </c>
    </row>
    <row r="507" spans="2:8" ht="15.75" hidden="1" customHeight="1" x14ac:dyDescent="0.25">
      <c r="B507" s="212">
        <v>20160252</v>
      </c>
      <c r="D507" s="212" t="b">
        <f t="shared" si="3"/>
        <v>1</v>
      </c>
      <c r="E507" s="212">
        <v>20160252</v>
      </c>
      <c r="F507" s="215" t="e">
        <f t="shared" si="4"/>
        <v>#REF!</v>
      </c>
      <c r="G507" s="215" t="e">
        <f t="shared" si="5"/>
        <v>#REF!</v>
      </c>
      <c r="H507" s="215">
        <f>VLOOKUP(E507,'Captacao ANO A ANO'!$A$1:$E$703,5,FALSE)</f>
        <v>20495.13</v>
      </c>
    </row>
    <row r="508" spans="2:8" ht="15.75" hidden="1" customHeight="1" x14ac:dyDescent="0.25">
      <c r="B508" s="212">
        <v>20160253</v>
      </c>
      <c r="D508" s="212" t="b">
        <f t="shared" si="3"/>
        <v>1</v>
      </c>
      <c r="E508" s="212">
        <v>20160253</v>
      </c>
      <c r="F508" s="215" t="e">
        <f t="shared" si="4"/>
        <v>#REF!</v>
      </c>
      <c r="G508" s="215" t="e">
        <f t="shared" si="5"/>
        <v>#REF!</v>
      </c>
      <c r="H508" s="215">
        <f>VLOOKUP(E508,'Captacao ANO A ANO'!$A$1:$E$703,5,FALSE)</f>
        <v>149162.22</v>
      </c>
    </row>
    <row r="509" spans="2:8" ht="15.75" hidden="1" customHeight="1" x14ac:dyDescent="0.25">
      <c r="B509" s="212">
        <v>20160254</v>
      </c>
      <c r="D509" s="212" t="b">
        <f t="shared" si="3"/>
        <v>1</v>
      </c>
      <c r="E509" s="212">
        <v>20160254</v>
      </c>
      <c r="F509" s="215" t="e">
        <f t="shared" si="4"/>
        <v>#REF!</v>
      </c>
      <c r="G509" s="215" t="e">
        <f t="shared" si="5"/>
        <v>#REF!</v>
      </c>
      <c r="H509" s="215">
        <f>VLOOKUP(E509,'Captacao ANO A ANO'!$A$1:$E$703,5,FALSE)</f>
        <v>7333.33</v>
      </c>
    </row>
    <row r="510" spans="2:8" ht="15.75" hidden="1" customHeight="1" x14ac:dyDescent="0.25">
      <c r="B510" s="212">
        <v>20160255</v>
      </c>
      <c r="D510" s="212" t="b">
        <f t="shared" si="3"/>
        <v>1</v>
      </c>
      <c r="E510" s="212">
        <v>20160255</v>
      </c>
      <c r="F510" s="215" t="e">
        <f t="shared" si="4"/>
        <v>#REF!</v>
      </c>
      <c r="G510" s="215" t="e">
        <f t="shared" si="5"/>
        <v>#REF!</v>
      </c>
      <c r="H510" s="215">
        <f>VLOOKUP(E510,'Captacao ANO A ANO'!$A$1:$E$703,5,FALSE)</f>
        <v>216224.3</v>
      </c>
    </row>
    <row r="511" spans="2:8" ht="15.75" hidden="1" customHeight="1" x14ac:dyDescent="0.25">
      <c r="B511" s="212">
        <v>20160258</v>
      </c>
      <c r="D511" s="212" t="b">
        <f t="shared" si="3"/>
        <v>1</v>
      </c>
      <c r="E511" s="212">
        <v>20160258</v>
      </c>
      <c r="F511" s="215" t="e">
        <f t="shared" si="4"/>
        <v>#REF!</v>
      </c>
      <c r="G511" s="215" t="e">
        <f t="shared" si="5"/>
        <v>#REF!</v>
      </c>
      <c r="H511" s="215">
        <f>VLOOKUP(E511,'Captacao ANO A ANO'!$A$1:$E$703,5,FALSE)</f>
        <v>187499.85</v>
      </c>
    </row>
    <row r="512" spans="2:8" ht="15.75" hidden="1" customHeight="1" x14ac:dyDescent="0.25">
      <c r="B512" s="212">
        <v>20160260</v>
      </c>
      <c r="D512" s="212" t="b">
        <f t="shared" ref="D512:D722" si="6">B512=E512</f>
        <v>1</v>
      </c>
      <c r="E512" s="212">
        <v>20160260</v>
      </c>
      <c r="F512" s="215" t="e">
        <f t="shared" ref="F512:F722" si="7">VLOOKUP(B512,#REF!,6,FALSE)</f>
        <v>#REF!</v>
      </c>
      <c r="G512" s="215" t="e">
        <f t="shared" ref="G512:G722" si="8">F512=H512</f>
        <v>#REF!</v>
      </c>
      <c r="H512" s="215">
        <f>VLOOKUP(E512,'Captacao ANO A ANO'!$A$1:$E$703,5,FALSE)</f>
        <v>53200</v>
      </c>
    </row>
    <row r="513" spans="2:8" ht="15.75" hidden="1" customHeight="1" x14ac:dyDescent="0.25">
      <c r="B513" s="212">
        <v>20160391</v>
      </c>
      <c r="D513" s="212" t="b">
        <f t="shared" si="6"/>
        <v>1</v>
      </c>
      <c r="E513" s="212">
        <v>20160391</v>
      </c>
      <c r="F513" s="215" t="e">
        <f t="shared" si="7"/>
        <v>#REF!</v>
      </c>
      <c r="G513" s="215" t="e">
        <f t="shared" si="8"/>
        <v>#REF!</v>
      </c>
      <c r="H513" s="215">
        <f>VLOOKUP(E513,'Captacao ANO A ANO'!$A$1:$E$703,5,FALSE)</f>
        <v>18000</v>
      </c>
    </row>
    <row r="514" spans="2:8" ht="15.75" hidden="1" customHeight="1" x14ac:dyDescent="0.25">
      <c r="B514" s="212">
        <v>20160392</v>
      </c>
      <c r="D514" s="212" t="b">
        <f t="shared" si="6"/>
        <v>1</v>
      </c>
      <c r="E514" s="212">
        <v>20160392</v>
      </c>
      <c r="F514" s="215" t="e">
        <f t="shared" si="7"/>
        <v>#REF!</v>
      </c>
      <c r="G514" s="215" t="e">
        <f t="shared" si="8"/>
        <v>#REF!</v>
      </c>
      <c r="H514" s="215">
        <f>VLOOKUP(E514,'Captacao ANO A ANO'!$A$1:$E$703,5,FALSE)</f>
        <v>3333.33</v>
      </c>
    </row>
    <row r="515" spans="2:8" ht="15.75" hidden="1" customHeight="1" x14ac:dyDescent="0.25">
      <c r="B515" s="212">
        <v>20160393</v>
      </c>
      <c r="D515" s="212" t="b">
        <f t="shared" si="6"/>
        <v>1</v>
      </c>
      <c r="E515" s="212">
        <v>20160393</v>
      </c>
      <c r="F515" s="215" t="e">
        <f t="shared" si="7"/>
        <v>#REF!</v>
      </c>
      <c r="G515" s="215" t="e">
        <f t="shared" si="8"/>
        <v>#REF!</v>
      </c>
      <c r="H515" s="215">
        <f>VLOOKUP(E515,'Captacao ANO A ANO'!$A$1:$E$703,5,FALSE)</f>
        <v>30000</v>
      </c>
    </row>
    <row r="516" spans="2:8" ht="15.75" hidden="1" customHeight="1" x14ac:dyDescent="0.25">
      <c r="B516" s="212">
        <v>20160394</v>
      </c>
      <c r="D516" s="212" t="b">
        <f t="shared" si="6"/>
        <v>1</v>
      </c>
      <c r="E516" s="212">
        <v>20160394</v>
      </c>
      <c r="F516" s="215" t="e">
        <f t="shared" si="7"/>
        <v>#REF!</v>
      </c>
      <c r="G516" s="215" t="e">
        <f t="shared" si="8"/>
        <v>#REF!</v>
      </c>
      <c r="H516" s="215">
        <f>VLOOKUP(E516,'Captacao ANO A ANO'!$A$1:$E$703,5,FALSE)</f>
        <v>5000</v>
      </c>
    </row>
    <row r="517" spans="2:8" ht="15.75" hidden="1" customHeight="1" x14ac:dyDescent="0.25">
      <c r="B517" s="212">
        <v>20160399</v>
      </c>
      <c r="D517" s="212" t="b">
        <f t="shared" si="6"/>
        <v>1</v>
      </c>
      <c r="E517" s="212">
        <v>20160399</v>
      </c>
      <c r="F517" s="215" t="e">
        <f t="shared" si="7"/>
        <v>#REF!</v>
      </c>
      <c r="G517" s="215" t="e">
        <f t="shared" si="8"/>
        <v>#REF!</v>
      </c>
      <c r="H517" s="215">
        <f>VLOOKUP(E517,'Captacao ANO A ANO'!$A$1:$E$703,5,FALSE)</f>
        <v>0</v>
      </c>
    </row>
    <row r="518" spans="2:8" ht="15.75" hidden="1" customHeight="1" x14ac:dyDescent="0.25">
      <c r="B518" s="212">
        <v>20160400</v>
      </c>
      <c r="D518" s="212" t="b">
        <f t="shared" si="6"/>
        <v>1</v>
      </c>
      <c r="E518" s="212">
        <v>20160400</v>
      </c>
      <c r="F518" s="215" t="e">
        <f t="shared" si="7"/>
        <v>#REF!</v>
      </c>
      <c r="G518" s="215" t="e">
        <f t="shared" si="8"/>
        <v>#REF!</v>
      </c>
      <c r="H518" s="215">
        <f>VLOOKUP(E518,'Captacao ANO A ANO'!$A$1:$E$703,5,FALSE)</f>
        <v>19820.36</v>
      </c>
    </row>
    <row r="519" spans="2:8" ht="15.75" hidden="1" customHeight="1" x14ac:dyDescent="0.25">
      <c r="B519" s="212">
        <v>20160401</v>
      </c>
      <c r="D519" s="212" t="b">
        <f t="shared" si="6"/>
        <v>1</v>
      </c>
      <c r="E519" s="212">
        <v>20160401</v>
      </c>
      <c r="F519" s="215" t="e">
        <f t="shared" si="7"/>
        <v>#REF!</v>
      </c>
      <c r="G519" s="215" t="e">
        <f t="shared" si="8"/>
        <v>#REF!</v>
      </c>
      <c r="H519" s="215">
        <f>VLOOKUP(E519,'Captacao ANO A ANO'!$A$1:$E$703,5,FALSE)</f>
        <v>125815.02</v>
      </c>
    </row>
    <row r="520" spans="2:8" ht="15.75" hidden="1" customHeight="1" x14ac:dyDescent="0.25">
      <c r="B520" s="212">
        <v>20160402</v>
      </c>
      <c r="D520" s="212" t="b">
        <f t="shared" si="6"/>
        <v>1</v>
      </c>
      <c r="E520" s="212">
        <v>20160402</v>
      </c>
      <c r="F520" s="215" t="e">
        <f t="shared" si="7"/>
        <v>#REF!</v>
      </c>
      <c r="G520" s="215" t="e">
        <f t="shared" si="8"/>
        <v>#REF!</v>
      </c>
      <c r="H520" s="215">
        <f>VLOOKUP(E520,'Captacao ANO A ANO'!$A$1:$E$703,5,FALSE)</f>
        <v>75770.13</v>
      </c>
    </row>
    <row r="521" spans="2:8" ht="15.75" hidden="1" customHeight="1" x14ac:dyDescent="0.25">
      <c r="B521" s="212">
        <v>20160404</v>
      </c>
      <c r="D521" s="212" t="b">
        <f t="shared" si="6"/>
        <v>1</v>
      </c>
      <c r="E521" s="212">
        <v>20160404</v>
      </c>
      <c r="F521" s="215" t="e">
        <f t="shared" si="7"/>
        <v>#REF!</v>
      </c>
      <c r="G521" s="215" t="e">
        <f t="shared" si="8"/>
        <v>#REF!</v>
      </c>
      <c r="H521" s="215">
        <f>VLOOKUP(E521,'Captacao ANO A ANO'!$A$1:$E$703,5,FALSE)</f>
        <v>25000</v>
      </c>
    </row>
    <row r="522" spans="2:8" ht="15.75" hidden="1" customHeight="1" x14ac:dyDescent="0.25">
      <c r="B522" s="212">
        <v>20170002</v>
      </c>
      <c r="D522" s="212" t="b">
        <f t="shared" si="6"/>
        <v>1</v>
      </c>
      <c r="E522" s="212">
        <v>20170002</v>
      </c>
      <c r="F522" s="215" t="e">
        <f t="shared" si="7"/>
        <v>#REF!</v>
      </c>
      <c r="G522" s="215" t="e">
        <f t="shared" si="8"/>
        <v>#REF!</v>
      </c>
      <c r="H522" s="215">
        <f>VLOOKUP(E522,'Captacao ANO A ANO'!$A$1:$E$703,5,FALSE)</f>
        <v>125000</v>
      </c>
    </row>
    <row r="523" spans="2:8" ht="15.75" hidden="1" customHeight="1" x14ac:dyDescent="0.25">
      <c r="B523" s="212">
        <v>20170003</v>
      </c>
      <c r="D523" s="212" t="b">
        <f t="shared" si="6"/>
        <v>1</v>
      </c>
      <c r="E523" s="212">
        <v>20170003</v>
      </c>
      <c r="F523" s="215" t="e">
        <f t="shared" si="7"/>
        <v>#REF!</v>
      </c>
      <c r="G523" s="215" t="e">
        <f t="shared" si="8"/>
        <v>#REF!</v>
      </c>
      <c r="H523" s="215">
        <f>VLOOKUP(E523,'Captacao ANO A ANO'!$A$1:$E$703,5,FALSE)</f>
        <v>72000</v>
      </c>
    </row>
    <row r="524" spans="2:8" ht="15.75" hidden="1" customHeight="1" x14ac:dyDescent="0.25">
      <c r="B524" s="212">
        <v>20170005</v>
      </c>
      <c r="D524" s="212" t="b">
        <f t="shared" si="6"/>
        <v>1</v>
      </c>
      <c r="E524" s="212">
        <v>20170005</v>
      </c>
      <c r="F524" s="215" t="e">
        <f t="shared" si="7"/>
        <v>#REF!</v>
      </c>
      <c r="G524" s="215" t="e">
        <f t="shared" si="8"/>
        <v>#REF!</v>
      </c>
      <c r="H524" s="215">
        <f>VLOOKUP(E524,'Captacao ANO A ANO'!$A$1:$E$703,5,FALSE)</f>
        <v>50000</v>
      </c>
    </row>
    <row r="525" spans="2:8" ht="15.75" hidden="1" customHeight="1" x14ac:dyDescent="0.25">
      <c r="B525" s="212">
        <v>20170006</v>
      </c>
      <c r="D525" s="212" t="b">
        <f t="shared" si="6"/>
        <v>1</v>
      </c>
      <c r="E525" s="212">
        <v>20170006</v>
      </c>
      <c r="F525" s="215" t="e">
        <f t="shared" si="7"/>
        <v>#REF!</v>
      </c>
      <c r="G525" s="215" t="e">
        <f t="shared" si="8"/>
        <v>#REF!</v>
      </c>
      <c r="H525" s="215">
        <f>VLOOKUP(E525,'Captacao ANO A ANO'!$A$1:$E$703,5,FALSE)</f>
        <v>527.29</v>
      </c>
    </row>
    <row r="526" spans="2:8" ht="15.75" hidden="1" customHeight="1" x14ac:dyDescent="0.25">
      <c r="B526" s="212">
        <v>20170008</v>
      </c>
      <c r="D526" s="212" t="b">
        <f t="shared" si="6"/>
        <v>1</v>
      </c>
      <c r="E526" s="212">
        <v>20170008</v>
      </c>
      <c r="F526" s="215" t="e">
        <f t="shared" si="7"/>
        <v>#REF!</v>
      </c>
      <c r="G526" s="215" t="e">
        <f t="shared" si="8"/>
        <v>#REF!</v>
      </c>
      <c r="H526" s="215">
        <f>VLOOKUP(E526,'Captacao ANO A ANO'!$A$1:$E$703,5,FALSE)</f>
        <v>184450.8</v>
      </c>
    </row>
    <row r="527" spans="2:8" ht="15.75" hidden="1" customHeight="1" x14ac:dyDescent="0.25">
      <c r="B527" s="212">
        <v>20170009</v>
      </c>
      <c r="D527" s="212" t="b">
        <f t="shared" si="6"/>
        <v>1</v>
      </c>
      <c r="E527" s="212">
        <v>20170009</v>
      </c>
      <c r="F527" s="215" t="e">
        <f t="shared" si="7"/>
        <v>#REF!</v>
      </c>
      <c r="G527" s="215" t="e">
        <f t="shared" si="8"/>
        <v>#REF!</v>
      </c>
      <c r="H527" s="215">
        <f>VLOOKUP(E527,'Captacao ANO A ANO'!$A$1:$E$703,5,FALSE)</f>
        <v>7000</v>
      </c>
    </row>
    <row r="528" spans="2:8" ht="15.75" hidden="1" customHeight="1" x14ac:dyDescent="0.25">
      <c r="B528" s="212">
        <v>20170010</v>
      </c>
      <c r="D528" s="212" t="b">
        <f t="shared" si="6"/>
        <v>1</v>
      </c>
      <c r="E528" s="212">
        <v>20170010</v>
      </c>
      <c r="F528" s="215" t="e">
        <f t="shared" si="7"/>
        <v>#REF!</v>
      </c>
      <c r="G528" s="215" t="e">
        <f t="shared" si="8"/>
        <v>#REF!</v>
      </c>
      <c r="H528" s="215">
        <f>VLOOKUP(E528,'Captacao ANO A ANO'!$A$1:$E$703,5,FALSE)</f>
        <v>4000</v>
      </c>
    </row>
    <row r="529" spans="2:8" ht="15.75" hidden="1" customHeight="1" x14ac:dyDescent="0.25">
      <c r="B529" s="212">
        <v>20170011</v>
      </c>
      <c r="D529" s="212" t="b">
        <f t="shared" si="6"/>
        <v>1</v>
      </c>
      <c r="E529" s="212">
        <v>20170011</v>
      </c>
      <c r="F529" s="215" t="e">
        <f t="shared" si="7"/>
        <v>#REF!</v>
      </c>
      <c r="G529" s="215" t="e">
        <f t="shared" si="8"/>
        <v>#REF!</v>
      </c>
      <c r="H529" s="215">
        <f>VLOOKUP(E529,'Captacao ANO A ANO'!$A$1:$E$703,5,FALSE)</f>
        <v>6600</v>
      </c>
    </row>
    <row r="530" spans="2:8" ht="15.75" hidden="1" customHeight="1" x14ac:dyDescent="0.25">
      <c r="B530" s="212">
        <v>20170012</v>
      </c>
      <c r="D530" s="212" t="b">
        <f t="shared" si="6"/>
        <v>1</v>
      </c>
      <c r="E530" s="212">
        <v>20170012</v>
      </c>
      <c r="F530" s="215" t="e">
        <f t="shared" si="7"/>
        <v>#REF!</v>
      </c>
      <c r="G530" s="215" t="e">
        <f t="shared" si="8"/>
        <v>#REF!</v>
      </c>
      <c r="H530" s="215">
        <f>VLOOKUP(E530,'Captacao ANO A ANO'!$A$1:$E$703,5,FALSE)</f>
        <v>225000</v>
      </c>
    </row>
    <row r="531" spans="2:8" ht="15.75" hidden="1" customHeight="1" x14ac:dyDescent="0.25">
      <c r="B531" s="212">
        <v>20170013</v>
      </c>
      <c r="D531" s="212" t="b">
        <f t="shared" si="6"/>
        <v>1</v>
      </c>
      <c r="E531" s="212">
        <v>20170013</v>
      </c>
      <c r="F531" s="215" t="e">
        <f t="shared" si="7"/>
        <v>#REF!</v>
      </c>
      <c r="G531" s="215" t="e">
        <f t="shared" si="8"/>
        <v>#REF!</v>
      </c>
      <c r="H531" s="215">
        <f>VLOOKUP(E531,'Captacao ANO A ANO'!$A$1:$E$703,5,FALSE)</f>
        <v>38339.96</v>
      </c>
    </row>
    <row r="532" spans="2:8" ht="15.75" hidden="1" customHeight="1" x14ac:dyDescent="0.25">
      <c r="B532" s="212">
        <v>20170014</v>
      </c>
      <c r="D532" s="212" t="b">
        <f t="shared" si="6"/>
        <v>1</v>
      </c>
      <c r="E532" s="212">
        <v>20170014</v>
      </c>
      <c r="F532" s="215" t="e">
        <f t="shared" si="7"/>
        <v>#REF!</v>
      </c>
      <c r="G532" s="215" t="e">
        <f t="shared" si="8"/>
        <v>#REF!</v>
      </c>
      <c r="H532" s="215">
        <f>VLOOKUP(E532,'Captacao ANO A ANO'!$A$1:$E$703,5,FALSE)</f>
        <v>415.7</v>
      </c>
    </row>
    <row r="533" spans="2:8" ht="15.75" hidden="1" customHeight="1" x14ac:dyDescent="0.25">
      <c r="B533" s="212">
        <v>20170015</v>
      </c>
      <c r="D533" s="212" t="b">
        <f t="shared" si="6"/>
        <v>1</v>
      </c>
      <c r="E533" s="212">
        <v>20170015</v>
      </c>
      <c r="F533" s="215" t="e">
        <f t="shared" si="7"/>
        <v>#REF!</v>
      </c>
      <c r="G533" s="215" t="e">
        <f t="shared" si="8"/>
        <v>#REF!</v>
      </c>
      <c r="H533" s="215">
        <f>VLOOKUP(E533,'Captacao ANO A ANO'!$A$1:$E$703,5,FALSE)</f>
        <v>6683.05</v>
      </c>
    </row>
    <row r="534" spans="2:8" ht="15.75" hidden="1" customHeight="1" x14ac:dyDescent="0.25">
      <c r="B534" s="212">
        <v>20170016</v>
      </c>
      <c r="D534" s="212" t="b">
        <f t="shared" si="6"/>
        <v>1</v>
      </c>
      <c r="E534" s="212">
        <v>20170016</v>
      </c>
      <c r="F534" s="215" t="e">
        <f t="shared" si="7"/>
        <v>#REF!</v>
      </c>
      <c r="G534" s="215" t="e">
        <f t="shared" si="8"/>
        <v>#REF!</v>
      </c>
      <c r="H534" s="215">
        <f>VLOOKUP(E534,'Captacao ANO A ANO'!$A$1:$E$703,5,FALSE)</f>
        <v>109627.39</v>
      </c>
    </row>
    <row r="535" spans="2:8" ht="15.75" hidden="1" customHeight="1" x14ac:dyDescent="0.25">
      <c r="B535" s="212">
        <v>20170017</v>
      </c>
      <c r="D535" s="212" t="b">
        <f t="shared" si="6"/>
        <v>1</v>
      </c>
      <c r="E535" s="212">
        <v>20170017</v>
      </c>
      <c r="F535" s="215" t="e">
        <f t="shared" si="7"/>
        <v>#REF!</v>
      </c>
      <c r="G535" s="215" t="e">
        <f t="shared" si="8"/>
        <v>#REF!</v>
      </c>
      <c r="H535" s="215">
        <f>VLOOKUP(E535,'Captacao ANO A ANO'!$A$1:$E$703,5,FALSE)</f>
        <v>112234.25</v>
      </c>
    </row>
    <row r="536" spans="2:8" ht="15.75" hidden="1" customHeight="1" x14ac:dyDescent="0.25">
      <c r="B536" s="212">
        <v>20170019</v>
      </c>
      <c r="D536" s="212" t="b">
        <f t="shared" si="6"/>
        <v>1</v>
      </c>
      <c r="E536" s="212">
        <v>20170019</v>
      </c>
      <c r="F536" s="215" t="e">
        <f t="shared" si="7"/>
        <v>#REF!</v>
      </c>
      <c r="G536" s="215" t="e">
        <f t="shared" si="8"/>
        <v>#REF!</v>
      </c>
      <c r="H536" s="215">
        <f>VLOOKUP(E536,'Captacao ANO A ANO'!$A$1:$E$703,5,FALSE)</f>
        <v>77715.64</v>
      </c>
    </row>
    <row r="537" spans="2:8" ht="15.75" hidden="1" customHeight="1" x14ac:dyDescent="0.25">
      <c r="B537" s="212">
        <v>20170020</v>
      </c>
      <c r="D537" s="212" t="b">
        <f t="shared" si="6"/>
        <v>1</v>
      </c>
      <c r="E537" s="212">
        <v>20170020</v>
      </c>
      <c r="F537" s="215" t="e">
        <f t="shared" si="7"/>
        <v>#REF!</v>
      </c>
      <c r="G537" s="215" t="e">
        <f t="shared" si="8"/>
        <v>#REF!</v>
      </c>
      <c r="H537" s="215">
        <f>VLOOKUP(E537,'Captacao ANO A ANO'!$A$1:$E$703,5,FALSE)</f>
        <v>5106.1899999999996</v>
      </c>
    </row>
    <row r="538" spans="2:8" ht="15.75" hidden="1" customHeight="1" x14ac:dyDescent="0.25">
      <c r="B538" s="212">
        <v>20170021</v>
      </c>
      <c r="D538" s="212" t="b">
        <f t="shared" si="6"/>
        <v>1</v>
      </c>
      <c r="E538" s="212">
        <v>20170021</v>
      </c>
      <c r="F538" s="215" t="e">
        <f t="shared" si="7"/>
        <v>#REF!</v>
      </c>
      <c r="G538" s="215" t="e">
        <f t="shared" si="8"/>
        <v>#REF!</v>
      </c>
      <c r="H538" s="215">
        <f>VLOOKUP(E538,'Captacao ANO A ANO'!$A$1:$E$703,5,FALSE)</f>
        <v>199385.1</v>
      </c>
    </row>
    <row r="539" spans="2:8" ht="15.75" hidden="1" customHeight="1" x14ac:dyDescent="0.25">
      <c r="B539" s="212">
        <v>20170022</v>
      </c>
      <c r="D539" s="212" t="b">
        <f t="shared" si="6"/>
        <v>1</v>
      </c>
      <c r="E539" s="212">
        <v>20170022</v>
      </c>
      <c r="F539" s="215" t="e">
        <f t="shared" si="7"/>
        <v>#REF!</v>
      </c>
      <c r="G539" s="215" t="e">
        <f t="shared" si="8"/>
        <v>#REF!</v>
      </c>
      <c r="H539" s="215">
        <f>VLOOKUP(E539,'Captacao ANO A ANO'!$A$1:$E$703,5,FALSE)</f>
        <v>289532.18</v>
      </c>
    </row>
    <row r="540" spans="2:8" ht="15.75" hidden="1" customHeight="1" x14ac:dyDescent="0.25">
      <c r="B540" s="212">
        <v>20170023</v>
      </c>
      <c r="D540" s="212" t="b">
        <f t="shared" si="6"/>
        <v>1</v>
      </c>
      <c r="E540" s="212">
        <v>20170023</v>
      </c>
      <c r="F540" s="215" t="e">
        <f t="shared" si="7"/>
        <v>#REF!</v>
      </c>
      <c r="G540" s="215" t="e">
        <f t="shared" si="8"/>
        <v>#REF!</v>
      </c>
      <c r="H540" s="215">
        <f>VLOOKUP(E540,'Captacao ANO A ANO'!$A$1:$E$703,5,FALSE)</f>
        <v>81162</v>
      </c>
    </row>
    <row r="541" spans="2:8" ht="15.75" hidden="1" customHeight="1" x14ac:dyDescent="0.25">
      <c r="B541" s="212">
        <v>20170024</v>
      </c>
      <c r="D541" s="212" t="b">
        <f t="shared" si="6"/>
        <v>1</v>
      </c>
      <c r="E541" s="212">
        <v>20170024</v>
      </c>
      <c r="F541" s="215" t="e">
        <f t="shared" si="7"/>
        <v>#REF!</v>
      </c>
      <c r="G541" s="215" t="e">
        <f t="shared" si="8"/>
        <v>#REF!</v>
      </c>
      <c r="H541" s="215">
        <f>VLOOKUP(E541,'Captacao ANO A ANO'!$A$1:$E$703,5,FALSE)</f>
        <v>8400</v>
      </c>
    </row>
    <row r="542" spans="2:8" ht="15.75" hidden="1" customHeight="1" x14ac:dyDescent="0.25">
      <c r="B542" s="212">
        <v>20170025</v>
      </c>
      <c r="D542" s="212" t="b">
        <f t="shared" si="6"/>
        <v>1</v>
      </c>
      <c r="E542" s="212">
        <v>20170025</v>
      </c>
      <c r="F542" s="215" t="e">
        <f t="shared" si="7"/>
        <v>#REF!</v>
      </c>
      <c r="G542" s="215" t="e">
        <f t="shared" si="8"/>
        <v>#REF!</v>
      </c>
      <c r="H542" s="215">
        <f>VLOOKUP(E542,'Captacao ANO A ANO'!$A$1:$E$703,5,FALSE)</f>
        <v>6000</v>
      </c>
    </row>
    <row r="543" spans="2:8" ht="15.75" hidden="1" customHeight="1" x14ac:dyDescent="0.25">
      <c r="B543" s="212">
        <v>20170026</v>
      </c>
      <c r="D543" s="212" t="b">
        <f t="shared" si="6"/>
        <v>1</v>
      </c>
      <c r="E543" s="212">
        <v>20170026</v>
      </c>
      <c r="F543" s="215" t="e">
        <f t="shared" si="7"/>
        <v>#REF!</v>
      </c>
      <c r="G543" s="215" t="e">
        <f t="shared" si="8"/>
        <v>#REF!</v>
      </c>
      <c r="H543" s="215">
        <f>VLOOKUP(E543,'Captacao ANO A ANO'!$A$1:$E$703,5,FALSE)</f>
        <v>6000</v>
      </c>
    </row>
    <row r="544" spans="2:8" ht="15.75" hidden="1" customHeight="1" x14ac:dyDescent="0.25">
      <c r="B544" s="212">
        <v>20170027</v>
      </c>
      <c r="D544" s="212" t="b">
        <f t="shared" si="6"/>
        <v>1</v>
      </c>
      <c r="E544" s="212">
        <v>20170027</v>
      </c>
      <c r="F544" s="215" t="e">
        <f t="shared" si="7"/>
        <v>#REF!</v>
      </c>
      <c r="G544" s="215" t="e">
        <f t="shared" si="8"/>
        <v>#REF!</v>
      </c>
      <c r="H544" s="215">
        <f>VLOOKUP(E544,'Captacao ANO A ANO'!$A$1:$E$703,5,FALSE)</f>
        <v>6000</v>
      </c>
    </row>
    <row r="545" spans="2:8" ht="15.75" hidden="1" customHeight="1" x14ac:dyDescent="0.25">
      <c r="B545" s="212">
        <v>20170028</v>
      </c>
      <c r="D545" s="212" t="b">
        <f t="shared" si="6"/>
        <v>1</v>
      </c>
      <c r="E545" s="212">
        <v>20170028</v>
      </c>
      <c r="F545" s="215" t="e">
        <f t="shared" si="7"/>
        <v>#REF!</v>
      </c>
      <c r="G545" s="215" t="e">
        <f t="shared" si="8"/>
        <v>#REF!</v>
      </c>
      <c r="H545" s="215">
        <f>VLOOKUP(E545,'Captacao ANO A ANO'!$A$1:$E$703,5,FALSE)</f>
        <v>8400</v>
      </c>
    </row>
    <row r="546" spans="2:8" ht="15.75" hidden="1" customHeight="1" x14ac:dyDescent="0.25">
      <c r="B546" s="212">
        <v>20170029</v>
      </c>
      <c r="D546" s="212" t="b">
        <f t="shared" si="6"/>
        <v>1</v>
      </c>
      <c r="E546" s="212">
        <v>20170029</v>
      </c>
      <c r="F546" s="215" t="e">
        <f t="shared" si="7"/>
        <v>#REF!</v>
      </c>
      <c r="G546" s="215" t="e">
        <f t="shared" si="8"/>
        <v>#REF!</v>
      </c>
      <c r="H546" s="215">
        <f>VLOOKUP(E546,'Captacao ANO A ANO'!$A$1:$E$703,5,FALSE)</f>
        <v>6000</v>
      </c>
    </row>
    <row r="547" spans="2:8" ht="15.75" hidden="1" customHeight="1" x14ac:dyDescent="0.25">
      <c r="B547" s="212">
        <v>20170030</v>
      </c>
      <c r="D547" s="212" t="b">
        <f t="shared" si="6"/>
        <v>1</v>
      </c>
      <c r="E547" s="212">
        <v>20170030</v>
      </c>
      <c r="F547" s="215" t="e">
        <f t="shared" si="7"/>
        <v>#REF!</v>
      </c>
      <c r="G547" s="215" t="e">
        <f t="shared" si="8"/>
        <v>#REF!</v>
      </c>
      <c r="H547" s="215">
        <f>VLOOKUP(E547,'Captacao ANO A ANO'!$A$1:$E$703,5,FALSE)</f>
        <v>8400</v>
      </c>
    </row>
    <row r="548" spans="2:8" ht="15.75" hidden="1" customHeight="1" x14ac:dyDescent="0.25">
      <c r="B548" s="212">
        <v>20170031</v>
      </c>
      <c r="D548" s="212" t="b">
        <f t="shared" si="6"/>
        <v>1</v>
      </c>
      <c r="E548" s="212">
        <v>20170031</v>
      </c>
      <c r="F548" s="215" t="e">
        <f t="shared" si="7"/>
        <v>#REF!</v>
      </c>
      <c r="G548" s="215" t="e">
        <f t="shared" si="8"/>
        <v>#REF!</v>
      </c>
      <c r="H548" s="215">
        <f>VLOOKUP(E548,'Captacao ANO A ANO'!$A$1:$E$703,5,FALSE)</f>
        <v>9600</v>
      </c>
    </row>
    <row r="549" spans="2:8" ht="15.75" hidden="1" customHeight="1" x14ac:dyDescent="0.25">
      <c r="B549" s="212">
        <v>20170032</v>
      </c>
      <c r="D549" s="212" t="b">
        <f t="shared" si="6"/>
        <v>1</v>
      </c>
      <c r="E549" s="212">
        <v>20170032</v>
      </c>
      <c r="F549" s="215" t="e">
        <f t="shared" si="7"/>
        <v>#REF!</v>
      </c>
      <c r="G549" s="215" t="e">
        <f t="shared" si="8"/>
        <v>#REF!</v>
      </c>
      <c r="H549" s="215">
        <f>VLOOKUP(E549,'Captacao ANO A ANO'!$A$1:$E$703,5,FALSE)</f>
        <v>8400</v>
      </c>
    </row>
    <row r="550" spans="2:8" ht="15.75" hidden="1" customHeight="1" x14ac:dyDescent="0.25">
      <c r="B550" s="212">
        <v>20170033</v>
      </c>
      <c r="D550" s="212" t="b">
        <f t="shared" si="6"/>
        <v>1</v>
      </c>
      <c r="E550" s="212">
        <v>20170033</v>
      </c>
      <c r="F550" s="215" t="e">
        <f t="shared" si="7"/>
        <v>#REF!</v>
      </c>
      <c r="G550" s="215" t="e">
        <f t="shared" si="8"/>
        <v>#REF!</v>
      </c>
      <c r="H550" s="215">
        <f>VLOOKUP(E550,'Captacao ANO A ANO'!$A$1:$E$703,5,FALSE)</f>
        <v>8400</v>
      </c>
    </row>
    <row r="551" spans="2:8" ht="15.75" hidden="1" customHeight="1" x14ac:dyDescent="0.25">
      <c r="B551" s="212">
        <v>20170034</v>
      </c>
      <c r="D551" s="212" t="b">
        <f t="shared" si="6"/>
        <v>1</v>
      </c>
      <c r="E551" s="212">
        <v>20170034</v>
      </c>
      <c r="F551" s="215" t="e">
        <f t="shared" si="7"/>
        <v>#REF!</v>
      </c>
      <c r="G551" s="215" t="e">
        <f t="shared" si="8"/>
        <v>#REF!</v>
      </c>
      <c r="H551" s="215">
        <f>VLOOKUP(E551,'Captacao ANO A ANO'!$A$1:$E$703,5,FALSE)</f>
        <v>6000</v>
      </c>
    </row>
    <row r="552" spans="2:8" ht="15.75" hidden="1" customHeight="1" x14ac:dyDescent="0.25">
      <c r="B552" s="212">
        <v>20170035</v>
      </c>
      <c r="D552" s="212" t="b">
        <f t="shared" si="6"/>
        <v>1</v>
      </c>
      <c r="E552" s="212">
        <v>20170035</v>
      </c>
      <c r="F552" s="215" t="e">
        <f t="shared" si="7"/>
        <v>#REF!</v>
      </c>
      <c r="G552" s="215" t="e">
        <f t="shared" si="8"/>
        <v>#REF!</v>
      </c>
      <c r="H552" s="215">
        <f>VLOOKUP(E552,'Captacao ANO A ANO'!$A$1:$E$703,5,FALSE)</f>
        <v>8400</v>
      </c>
    </row>
    <row r="553" spans="2:8" ht="15.75" hidden="1" customHeight="1" x14ac:dyDescent="0.25">
      <c r="B553" s="212">
        <v>20170036</v>
      </c>
      <c r="D553" s="212" t="b">
        <f t="shared" si="6"/>
        <v>1</v>
      </c>
      <c r="E553" s="212">
        <v>20170036</v>
      </c>
      <c r="F553" s="215" t="e">
        <f t="shared" si="7"/>
        <v>#REF!</v>
      </c>
      <c r="G553" s="215" t="e">
        <f t="shared" si="8"/>
        <v>#REF!</v>
      </c>
      <c r="H553" s="215">
        <f>VLOOKUP(E553,'Captacao ANO A ANO'!$A$1:$E$703,5,FALSE)</f>
        <v>8400</v>
      </c>
    </row>
    <row r="554" spans="2:8" ht="15.75" hidden="1" customHeight="1" x14ac:dyDescent="0.25">
      <c r="B554" s="212">
        <v>20170037</v>
      </c>
      <c r="D554" s="212" t="b">
        <f t="shared" si="6"/>
        <v>1</v>
      </c>
      <c r="E554" s="212">
        <v>20170037</v>
      </c>
      <c r="F554" s="215" t="e">
        <f t="shared" si="7"/>
        <v>#REF!</v>
      </c>
      <c r="G554" s="215" t="e">
        <f t="shared" si="8"/>
        <v>#REF!</v>
      </c>
      <c r="H554" s="215">
        <f>VLOOKUP(E554,'Captacao ANO A ANO'!$A$1:$E$703,5,FALSE)</f>
        <v>8400</v>
      </c>
    </row>
    <row r="555" spans="2:8" ht="15.75" hidden="1" customHeight="1" x14ac:dyDescent="0.25">
      <c r="B555" s="212">
        <v>20170038</v>
      </c>
      <c r="D555" s="212" t="b">
        <f t="shared" si="6"/>
        <v>1</v>
      </c>
      <c r="E555" s="212">
        <v>20170038</v>
      </c>
      <c r="F555" s="215" t="e">
        <f t="shared" si="7"/>
        <v>#REF!</v>
      </c>
      <c r="G555" s="215" t="e">
        <f t="shared" si="8"/>
        <v>#REF!</v>
      </c>
      <c r="H555" s="215">
        <f>VLOOKUP(E555,'Captacao ANO A ANO'!$A$1:$E$703,5,FALSE)</f>
        <v>8400</v>
      </c>
    </row>
    <row r="556" spans="2:8" ht="15.75" hidden="1" customHeight="1" x14ac:dyDescent="0.25">
      <c r="B556" s="212">
        <v>20170039</v>
      </c>
      <c r="D556" s="212" t="b">
        <f t="shared" si="6"/>
        <v>1</v>
      </c>
      <c r="E556" s="212">
        <v>20170039</v>
      </c>
      <c r="F556" s="215" t="e">
        <f t="shared" si="7"/>
        <v>#REF!</v>
      </c>
      <c r="G556" s="215" t="e">
        <f t="shared" si="8"/>
        <v>#REF!</v>
      </c>
      <c r="H556" s="215">
        <f>VLOOKUP(E556,'Captacao ANO A ANO'!$A$1:$E$703,5,FALSE)</f>
        <v>4800</v>
      </c>
    </row>
    <row r="557" spans="2:8" ht="15.75" hidden="1" customHeight="1" x14ac:dyDescent="0.25">
      <c r="B557" s="212">
        <v>20170040</v>
      </c>
      <c r="D557" s="212" t="b">
        <f t="shared" si="6"/>
        <v>1</v>
      </c>
      <c r="E557" s="212">
        <v>20170040</v>
      </c>
      <c r="F557" s="215" t="e">
        <f t="shared" si="7"/>
        <v>#REF!</v>
      </c>
      <c r="G557" s="215" t="e">
        <f t="shared" si="8"/>
        <v>#REF!</v>
      </c>
      <c r="H557" s="215">
        <f>VLOOKUP(E557,'Captacao ANO A ANO'!$A$1:$E$703,5,FALSE)</f>
        <v>7200</v>
      </c>
    </row>
    <row r="558" spans="2:8" ht="15.75" hidden="1" customHeight="1" x14ac:dyDescent="0.25">
      <c r="B558" s="212">
        <v>20170041</v>
      </c>
      <c r="D558" s="212" t="b">
        <f t="shared" si="6"/>
        <v>1</v>
      </c>
      <c r="E558" s="212">
        <v>20170041</v>
      </c>
      <c r="F558" s="215" t="e">
        <f t="shared" si="7"/>
        <v>#REF!</v>
      </c>
      <c r="G558" s="215" t="e">
        <f t="shared" si="8"/>
        <v>#REF!</v>
      </c>
      <c r="H558" s="215">
        <f>VLOOKUP(E558,'Captacao ANO A ANO'!$A$1:$E$703,5,FALSE)</f>
        <v>8400</v>
      </c>
    </row>
    <row r="559" spans="2:8" ht="15.75" hidden="1" customHeight="1" x14ac:dyDescent="0.25">
      <c r="B559" s="212">
        <v>20170042</v>
      </c>
      <c r="D559" s="212" t="b">
        <f t="shared" si="6"/>
        <v>1</v>
      </c>
      <c r="E559" s="212">
        <v>20170042</v>
      </c>
      <c r="F559" s="215" t="e">
        <f t="shared" si="7"/>
        <v>#REF!</v>
      </c>
      <c r="G559" s="215" t="e">
        <f t="shared" si="8"/>
        <v>#REF!</v>
      </c>
      <c r="H559" s="215">
        <f>VLOOKUP(E559,'Captacao ANO A ANO'!$A$1:$E$703,5,FALSE)</f>
        <v>8400</v>
      </c>
    </row>
    <row r="560" spans="2:8" ht="15.75" hidden="1" customHeight="1" x14ac:dyDescent="0.25">
      <c r="B560" s="212">
        <v>20170043</v>
      </c>
      <c r="D560" s="212" t="b">
        <f t="shared" si="6"/>
        <v>1</v>
      </c>
      <c r="E560" s="212">
        <v>20170043</v>
      </c>
      <c r="F560" s="215" t="e">
        <f t="shared" si="7"/>
        <v>#REF!</v>
      </c>
      <c r="G560" s="215" t="e">
        <f t="shared" si="8"/>
        <v>#REF!</v>
      </c>
      <c r="H560" s="215">
        <f>VLOOKUP(E560,'Captacao ANO A ANO'!$A$1:$E$703,5,FALSE)</f>
        <v>6000</v>
      </c>
    </row>
    <row r="561" spans="2:8" ht="15.75" hidden="1" customHeight="1" x14ac:dyDescent="0.25">
      <c r="B561" s="212">
        <v>20170045</v>
      </c>
      <c r="D561" s="212" t="b">
        <f t="shared" si="6"/>
        <v>1</v>
      </c>
      <c r="E561" s="212">
        <v>20170045</v>
      </c>
      <c r="F561" s="215" t="e">
        <f t="shared" si="7"/>
        <v>#REF!</v>
      </c>
      <c r="G561" s="215" t="e">
        <f t="shared" si="8"/>
        <v>#REF!</v>
      </c>
      <c r="H561" s="215">
        <f>VLOOKUP(E561,'Captacao ANO A ANO'!$A$1:$E$703,5,FALSE)</f>
        <v>145200</v>
      </c>
    </row>
    <row r="562" spans="2:8" ht="15.75" hidden="1" customHeight="1" x14ac:dyDescent="0.25">
      <c r="B562" s="212">
        <v>20170046</v>
      </c>
      <c r="D562" s="212" t="b">
        <f t="shared" si="6"/>
        <v>1</v>
      </c>
      <c r="E562" s="212">
        <v>20170046</v>
      </c>
      <c r="F562" s="215" t="e">
        <f t="shared" si="7"/>
        <v>#REF!</v>
      </c>
      <c r="G562" s="215" t="e">
        <f t="shared" si="8"/>
        <v>#REF!</v>
      </c>
      <c r="H562" s="215">
        <f>VLOOKUP(E562,'Captacao ANO A ANO'!$A$1:$E$703,5,FALSE)</f>
        <v>52396.42</v>
      </c>
    </row>
    <row r="563" spans="2:8" ht="15.75" hidden="1" customHeight="1" x14ac:dyDescent="0.25">
      <c r="B563" s="212">
        <v>20170047</v>
      </c>
      <c r="D563" s="212" t="b">
        <f t="shared" si="6"/>
        <v>1</v>
      </c>
      <c r="E563" s="212">
        <v>20170047</v>
      </c>
      <c r="F563" s="215" t="e">
        <f t="shared" si="7"/>
        <v>#REF!</v>
      </c>
      <c r="G563" s="215" t="e">
        <f t="shared" si="8"/>
        <v>#REF!</v>
      </c>
      <c r="H563" s="215">
        <f>VLOOKUP(E563,'Captacao ANO A ANO'!$A$1:$E$703,5,FALSE)</f>
        <v>50555.56</v>
      </c>
    </row>
    <row r="564" spans="2:8" ht="15.75" hidden="1" customHeight="1" x14ac:dyDescent="0.25">
      <c r="B564" s="212">
        <v>20170048</v>
      </c>
      <c r="D564" s="212" t="b">
        <f t="shared" si="6"/>
        <v>1</v>
      </c>
      <c r="E564" s="212">
        <v>20170048</v>
      </c>
      <c r="F564" s="215" t="e">
        <f t="shared" si="7"/>
        <v>#REF!</v>
      </c>
      <c r="G564" s="215" t="e">
        <f t="shared" si="8"/>
        <v>#REF!</v>
      </c>
      <c r="H564" s="215">
        <f>VLOOKUP(E564,'Captacao ANO A ANO'!$A$1:$E$703,5,FALSE)</f>
        <v>136348.07</v>
      </c>
    </row>
    <row r="565" spans="2:8" ht="15.75" hidden="1" customHeight="1" x14ac:dyDescent="0.25">
      <c r="B565" s="212">
        <v>20170049</v>
      </c>
      <c r="D565" s="212" t="b">
        <f t="shared" si="6"/>
        <v>1</v>
      </c>
      <c r="E565" s="212">
        <v>20170049</v>
      </c>
      <c r="F565" s="215" t="e">
        <f t="shared" si="7"/>
        <v>#REF!</v>
      </c>
      <c r="G565" s="215" t="e">
        <f t="shared" si="8"/>
        <v>#REF!</v>
      </c>
      <c r="H565" s="215">
        <f>VLOOKUP(E565,'Captacao ANO A ANO'!$A$1:$E$703,5,FALSE)</f>
        <v>299567.75</v>
      </c>
    </row>
    <row r="566" spans="2:8" ht="15.75" hidden="1" customHeight="1" x14ac:dyDescent="0.25">
      <c r="B566" s="212">
        <v>20170050</v>
      </c>
      <c r="D566" s="212" t="b">
        <f t="shared" si="6"/>
        <v>1</v>
      </c>
      <c r="E566" s="212">
        <v>20170050</v>
      </c>
      <c r="F566" s="215" t="e">
        <f t="shared" si="7"/>
        <v>#REF!</v>
      </c>
      <c r="G566" s="215" t="e">
        <f t="shared" si="8"/>
        <v>#REF!</v>
      </c>
      <c r="H566" s="215">
        <f>VLOOKUP(E566,'Captacao ANO A ANO'!$A$1:$E$703,5,FALSE)</f>
        <v>90000</v>
      </c>
    </row>
    <row r="567" spans="2:8" ht="15.75" hidden="1" customHeight="1" x14ac:dyDescent="0.25">
      <c r="B567" s="212">
        <v>20170051</v>
      </c>
      <c r="D567" s="212" t="b">
        <f t="shared" si="6"/>
        <v>1</v>
      </c>
      <c r="E567" s="212">
        <v>20170051</v>
      </c>
      <c r="F567" s="215" t="e">
        <f t="shared" si="7"/>
        <v>#REF!</v>
      </c>
      <c r="G567" s="215" t="e">
        <f t="shared" si="8"/>
        <v>#REF!</v>
      </c>
      <c r="H567" s="215">
        <f>VLOOKUP(E567,'Captacao ANO A ANO'!$A$1:$E$703,5,FALSE)</f>
        <v>112816.44</v>
      </c>
    </row>
    <row r="568" spans="2:8" ht="15.75" hidden="1" customHeight="1" x14ac:dyDescent="0.25">
      <c r="B568" s="212">
        <v>20170053</v>
      </c>
      <c r="D568" s="212" t="b">
        <f t="shared" si="6"/>
        <v>1</v>
      </c>
      <c r="E568" s="212">
        <v>20170053</v>
      </c>
      <c r="F568" s="215" t="e">
        <f t="shared" si="7"/>
        <v>#REF!</v>
      </c>
      <c r="G568" s="215" t="e">
        <f t="shared" si="8"/>
        <v>#REF!</v>
      </c>
      <c r="H568" s="215">
        <f>VLOOKUP(E568,'Captacao ANO A ANO'!$A$1:$E$703,5,FALSE)</f>
        <v>199598.49</v>
      </c>
    </row>
    <row r="569" spans="2:8" ht="15.75" hidden="1" customHeight="1" x14ac:dyDescent="0.25">
      <c r="B569" s="212">
        <v>20170058</v>
      </c>
      <c r="D569" s="212" t="b">
        <f t="shared" si="6"/>
        <v>1</v>
      </c>
      <c r="E569" s="212">
        <v>20170058</v>
      </c>
      <c r="F569" s="215" t="e">
        <f t="shared" si="7"/>
        <v>#REF!</v>
      </c>
      <c r="G569" s="215" t="e">
        <f t="shared" si="8"/>
        <v>#REF!</v>
      </c>
      <c r="H569" s="215">
        <f>VLOOKUP(E569,'Captacao ANO A ANO'!$A$1:$E$703,5,FALSE)</f>
        <v>19380</v>
      </c>
    </row>
    <row r="570" spans="2:8" ht="15.75" hidden="1" customHeight="1" x14ac:dyDescent="0.25">
      <c r="B570" s="212">
        <v>20170059</v>
      </c>
      <c r="D570" s="212" t="b">
        <f t="shared" si="6"/>
        <v>1</v>
      </c>
      <c r="E570" s="212">
        <v>20170059</v>
      </c>
      <c r="F570" s="215" t="e">
        <f t="shared" si="7"/>
        <v>#REF!</v>
      </c>
      <c r="G570" s="215" t="e">
        <f t="shared" si="8"/>
        <v>#REF!</v>
      </c>
      <c r="H570" s="215">
        <f>VLOOKUP(E570,'Captacao ANO A ANO'!$A$1:$E$703,5,FALSE)</f>
        <v>16902</v>
      </c>
    </row>
    <row r="571" spans="2:8" ht="15.75" hidden="1" customHeight="1" x14ac:dyDescent="0.25">
      <c r="B571" s="212">
        <v>20170060</v>
      </c>
      <c r="D571" s="212" t="b">
        <f t="shared" si="6"/>
        <v>1</v>
      </c>
      <c r="E571" s="212">
        <v>20170060</v>
      </c>
      <c r="F571" s="215" t="e">
        <f t="shared" si="7"/>
        <v>#REF!</v>
      </c>
      <c r="G571" s="215" t="e">
        <f t="shared" si="8"/>
        <v>#REF!</v>
      </c>
      <c r="H571" s="215">
        <f>VLOOKUP(E571,'Captacao ANO A ANO'!$A$1:$E$703,5,FALSE)</f>
        <v>7425</v>
      </c>
    </row>
    <row r="572" spans="2:8" ht="15.75" hidden="1" customHeight="1" x14ac:dyDescent="0.25">
      <c r="B572" s="212">
        <v>20170061</v>
      </c>
      <c r="D572" s="212" t="b">
        <f t="shared" si="6"/>
        <v>1</v>
      </c>
      <c r="E572" s="212">
        <v>20170061</v>
      </c>
      <c r="F572" s="215" t="e">
        <f t="shared" si="7"/>
        <v>#REF!</v>
      </c>
      <c r="G572" s="215" t="e">
        <f t="shared" si="8"/>
        <v>#REF!</v>
      </c>
      <c r="H572" s="215">
        <f>VLOOKUP(E572,'Captacao ANO A ANO'!$A$1:$E$703,5,FALSE)</f>
        <v>40000</v>
      </c>
    </row>
    <row r="573" spans="2:8" ht="15.75" hidden="1" customHeight="1" x14ac:dyDescent="0.25">
      <c r="B573" s="212">
        <v>20170062</v>
      </c>
      <c r="D573" s="212" t="b">
        <f t="shared" si="6"/>
        <v>1</v>
      </c>
      <c r="E573" s="212">
        <v>20170062</v>
      </c>
      <c r="F573" s="215" t="e">
        <f t="shared" si="7"/>
        <v>#REF!</v>
      </c>
      <c r="G573" s="215" t="e">
        <f t="shared" si="8"/>
        <v>#REF!</v>
      </c>
      <c r="H573" s="215">
        <f>VLOOKUP(E573,'Captacao ANO A ANO'!$A$1:$E$703,5,FALSE)</f>
        <v>30000</v>
      </c>
    </row>
    <row r="574" spans="2:8" ht="15.75" hidden="1" customHeight="1" x14ac:dyDescent="0.25">
      <c r="B574" s="212">
        <v>20170064</v>
      </c>
      <c r="D574" s="212" t="b">
        <f t="shared" si="6"/>
        <v>1</v>
      </c>
      <c r="E574" s="212">
        <v>20170064</v>
      </c>
      <c r="F574" s="215" t="e">
        <f t="shared" si="7"/>
        <v>#REF!</v>
      </c>
      <c r="G574" s="215" t="e">
        <f t="shared" si="8"/>
        <v>#REF!</v>
      </c>
      <c r="H574" s="215">
        <f>VLOOKUP(E574,'Captacao ANO A ANO'!$A$1:$E$703,5,FALSE)</f>
        <v>61605.51</v>
      </c>
    </row>
    <row r="575" spans="2:8" ht="15.75" hidden="1" customHeight="1" x14ac:dyDescent="0.25">
      <c r="B575" s="212">
        <v>20170065</v>
      </c>
      <c r="D575" s="212" t="b">
        <f t="shared" si="6"/>
        <v>1</v>
      </c>
      <c r="E575" s="212">
        <v>20170065</v>
      </c>
      <c r="F575" s="215" t="e">
        <f t="shared" si="7"/>
        <v>#REF!</v>
      </c>
      <c r="G575" s="215" t="e">
        <f t="shared" si="8"/>
        <v>#REF!</v>
      </c>
      <c r="H575" s="215">
        <f>VLOOKUP(E575,'Captacao ANO A ANO'!$A$1:$E$703,5,FALSE)</f>
        <v>52577.59</v>
      </c>
    </row>
    <row r="576" spans="2:8" ht="15.75" hidden="1" customHeight="1" x14ac:dyDescent="0.25">
      <c r="B576" s="212">
        <v>20170066</v>
      </c>
      <c r="D576" s="212" t="b">
        <f t="shared" si="6"/>
        <v>1</v>
      </c>
      <c r="E576" s="212">
        <v>20170066</v>
      </c>
      <c r="F576" s="215" t="e">
        <f t="shared" si="7"/>
        <v>#REF!</v>
      </c>
      <c r="G576" s="215" t="e">
        <f t="shared" si="8"/>
        <v>#REF!</v>
      </c>
      <c r="H576" s="215">
        <f>VLOOKUP(E576,'Captacao ANO A ANO'!$A$1:$E$703,5,FALSE)</f>
        <v>41866.400000000001</v>
      </c>
    </row>
    <row r="577" spans="2:8" ht="15.75" hidden="1" customHeight="1" x14ac:dyDescent="0.25">
      <c r="B577" s="212">
        <v>20170067</v>
      </c>
      <c r="D577" s="212" t="b">
        <f t="shared" si="6"/>
        <v>1</v>
      </c>
      <c r="E577" s="212">
        <v>20170067</v>
      </c>
      <c r="F577" s="215" t="e">
        <f t="shared" si="7"/>
        <v>#REF!</v>
      </c>
      <c r="G577" s="215" t="e">
        <f t="shared" si="8"/>
        <v>#REF!</v>
      </c>
      <c r="H577" s="215">
        <f>VLOOKUP(E577,'Captacao ANO A ANO'!$A$1:$E$703,5,FALSE)</f>
        <v>39193.07</v>
      </c>
    </row>
    <row r="578" spans="2:8" ht="15.75" hidden="1" customHeight="1" x14ac:dyDescent="0.25">
      <c r="B578" s="212">
        <v>20170068</v>
      </c>
      <c r="D578" s="212" t="b">
        <f t="shared" si="6"/>
        <v>1</v>
      </c>
      <c r="E578" s="212">
        <v>20170068</v>
      </c>
      <c r="F578" s="215" t="e">
        <f t="shared" si="7"/>
        <v>#REF!</v>
      </c>
      <c r="G578" s="215" t="e">
        <f t="shared" si="8"/>
        <v>#REF!</v>
      </c>
      <c r="H578" s="215">
        <f>VLOOKUP(E578,'Captacao ANO A ANO'!$A$1:$E$703,5,FALSE)</f>
        <v>36521.230000000003</v>
      </c>
    </row>
    <row r="579" spans="2:8" ht="15.75" hidden="1" customHeight="1" x14ac:dyDescent="0.25">
      <c r="B579" s="212">
        <v>20170071</v>
      </c>
      <c r="D579" s="212" t="b">
        <f t="shared" si="6"/>
        <v>1</v>
      </c>
      <c r="E579" s="212">
        <v>20170071</v>
      </c>
      <c r="F579" s="215" t="e">
        <f t="shared" si="7"/>
        <v>#REF!</v>
      </c>
      <c r="G579" s="215" t="e">
        <f t="shared" si="8"/>
        <v>#REF!</v>
      </c>
      <c r="H579" s="215">
        <f>VLOOKUP(E579,'Captacao ANO A ANO'!$A$1:$E$703,5,FALSE)</f>
        <v>33275.370000000003</v>
      </c>
    </row>
    <row r="580" spans="2:8" ht="15.75" hidden="1" customHeight="1" x14ac:dyDescent="0.25">
      <c r="B580" s="212">
        <v>20170072</v>
      </c>
      <c r="D580" s="212" t="b">
        <f t="shared" si="6"/>
        <v>1</v>
      </c>
      <c r="E580" s="212">
        <v>20170072</v>
      </c>
      <c r="F580" s="215" t="e">
        <f t="shared" si="7"/>
        <v>#REF!</v>
      </c>
      <c r="G580" s="215" t="e">
        <f t="shared" si="8"/>
        <v>#REF!</v>
      </c>
      <c r="H580" s="215">
        <f>VLOOKUP(E580,'Captacao ANO A ANO'!$A$1:$E$703,5,FALSE)</f>
        <v>29903.7</v>
      </c>
    </row>
    <row r="581" spans="2:8" ht="15.75" hidden="1" customHeight="1" x14ac:dyDescent="0.25">
      <c r="B581" s="212">
        <v>20170073</v>
      </c>
      <c r="D581" s="212" t="b">
        <f t="shared" si="6"/>
        <v>1</v>
      </c>
      <c r="E581" s="212">
        <v>20170073</v>
      </c>
      <c r="F581" s="215" t="e">
        <f t="shared" si="7"/>
        <v>#REF!</v>
      </c>
      <c r="G581" s="215" t="e">
        <f t="shared" si="8"/>
        <v>#REF!</v>
      </c>
      <c r="H581" s="215">
        <f>VLOOKUP(E581,'Captacao ANO A ANO'!$A$1:$E$703,5,FALSE)</f>
        <v>41338.54</v>
      </c>
    </row>
    <row r="582" spans="2:8" ht="15.75" hidden="1" customHeight="1" x14ac:dyDescent="0.25">
      <c r="B582" s="212">
        <v>20170074</v>
      </c>
      <c r="D582" s="212" t="b">
        <f t="shared" si="6"/>
        <v>1</v>
      </c>
      <c r="E582" s="212">
        <v>20170074</v>
      </c>
      <c r="F582" s="215" t="e">
        <f t="shared" si="7"/>
        <v>#REF!</v>
      </c>
      <c r="G582" s="215" t="e">
        <f t="shared" si="8"/>
        <v>#REF!</v>
      </c>
      <c r="H582" s="215">
        <f>VLOOKUP(E582,'Captacao ANO A ANO'!$A$1:$E$703,5,FALSE)</f>
        <v>57393.81</v>
      </c>
    </row>
    <row r="583" spans="2:8" ht="15.75" hidden="1" customHeight="1" x14ac:dyDescent="0.25">
      <c r="B583" s="212">
        <v>20170075</v>
      </c>
      <c r="D583" s="212" t="b">
        <f t="shared" si="6"/>
        <v>1</v>
      </c>
      <c r="E583" s="212">
        <v>20170075</v>
      </c>
      <c r="F583" s="215" t="e">
        <f t="shared" si="7"/>
        <v>#REF!</v>
      </c>
      <c r="G583" s="215" t="e">
        <f t="shared" si="8"/>
        <v>#REF!</v>
      </c>
      <c r="H583" s="215">
        <f>VLOOKUP(E583,'Captacao ANO A ANO'!$A$1:$E$703,5,FALSE)</f>
        <v>61326.36</v>
      </c>
    </row>
    <row r="584" spans="2:8" ht="15.75" hidden="1" customHeight="1" x14ac:dyDescent="0.25">
      <c r="B584" s="212">
        <v>20170076</v>
      </c>
      <c r="D584" s="212" t="b">
        <f t="shared" si="6"/>
        <v>1</v>
      </c>
      <c r="E584" s="212">
        <v>20170076</v>
      </c>
      <c r="F584" s="215" t="e">
        <f t="shared" si="7"/>
        <v>#REF!</v>
      </c>
      <c r="G584" s="215" t="e">
        <f t="shared" si="8"/>
        <v>#REF!</v>
      </c>
      <c r="H584" s="215">
        <f>VLOOKUP(E584,'Captacao ANO A ANO'!$A$1:$E$703,5,FALSE)</f>
        <v>24094.97</v>
      </c>
    </row>
    <row r="585" spans="2:8" ht="15.75" hidden="1" customHeight="1" x14ac:dyDescent="0.25">
      <c r="B585" s="212">
        <v>20170077</v>
      </c>
      <c r="D585" s="212" t="b">
        <f t="shared" si="6"/>
        <v>1</v>
      </c>
      <c r="E585" s="212">
        <v>20170077</v>
      </c>
      <c r="F585" s="215" t="e">
        <f t="shared" si="7"/>
        <v>#REF!</v>
      </c>
      <c r="G585" s="215" t="e">
        <f t="shared" si="8"/>
        <v>#REF!</v>
      </c>
      <c r="H585" s="215">
        <f>VLOOKUP(E585,'Captacao ANO A ANO'!$A$1:$E$703,5,FALSE)</f>
        <v>32625.09</v>
      </c>
    </row>
    <row r="586" spans="2:8" ht="15.75" hidden="1" customHeight="1" x14ac:dyDescent="0.25">
      <c r="B586" s="212">
        <v>20170079</v>
      </c>
      <c r="D586" s="212" t="b">
        <f t="shared" si="6"/>
        <v>1</v>
      </c>
      <c r="E586" s="212">
        <v>20170079</v>
      </c>
      <c r="F586" s="215" t="e">
        <f t="shared" si="7"/>
        <v>#REF!</v>
      </c>
      <c r="G586" s="215" t="e">
        <f t="shared" si="8"/>
        <v>#REF!</v>
      </c>
      <c r="H586" s="215">
        <f>VLOOKUP(E586,'Captacao ANO A ANO'!$A$1:$E$703,5,FALSE)</f>
        <v>10076.719999999999</v>
      </c>
    </row>
    <row r="587" spans="2:8" ht="15.75" hidden="1" customHeight="1" x14ac:dyDescent="0.25">
      <c r="B587" s="212">
        <v>20170080</v>
      </c>
      <c r="D587" s="212" t="b">
        <f t="shared" si="6"/>
        <v>1</v>
      </c>
      <c r="E587" s="212">
        <v>20170080</v>
      </c>
      <c r="F587" s="215" t="e">
        <f t="shared" si="7"/>
        <v>#REF!</v>
      </c>
      <c r="G587" s="215" t="e">
        <f t="shared" si="8"/>
        <v>#REF!</v>
      </c>
      <c r="H587" s="215">
        <f>VLOOKUP(E587,'Captacao ANO A ANO'!$A$1:$E$703,5,FALSE)</f>
        <v>19026.52</v>
      </c>
    </row>
    <row r="588" spans="2:8" ht="15.75" hidden="1" customHeight="1" x14ac:dyDescent="0.25">
      <c r="B588" s="212">
        <v>20170081</v>
      </c>
      <c r="D588" s="212" t="b">
        <f t="shared" si="6"/>
        <v>1</v>
      </c>
      <c r="E588" s="212">
        <v>20170081</v>
      </c>
      <c r="F588" s="215" t="e">
        <f t="shared" si="7"/>
        <v>#REF!</v>
      </c>
      <c r="G588" s="215" t="e">
        <f t="shared" si="8"/>
        <v>#REF!</v>
      </c>
      <c r="H588" s="215">
        <f>VLOOKUP(E588,'Captacao ANO A ANO'!$A$1:$E$703,5,FALSE)</f>
        <v>130000</v>
      </c>
    </row>
    <row r="589" spans="2:8" ht="15.75" hidden="1" customHeight="1" x14ac:dyDescent="0.25">
      <c r="B589" s="212">
        <v>20170082</v>
      </c>
      <c r="D589" s="212" t="b">
        <f t="shared" si="6"/>
        <v>1</v>
      </c>
      <c r="E589" s="212">
        <v>20170082</v>
      </c>
      <c r="F589" s="215" t="e">
        <f t="shared" si="7"/>
        <v>#REF!</v>
      </c>
      <c r="G589" s="215" t="e">
        <f t="shared" si="8"/>
        <v>#REF!</v>
      </c>
      <c r="H589" s="215">
        <f>VLOOKUP(E589,'Captacao ANO A ANO'!$A$1:$E$703,5,FALSE)</f>
        <v>43407.98</v>
      </c>
    </row>
    <row r="590" spans="2:8" ht="15.75" hidden="1" customHeight="1" x14ac:dyDescent="0.25">
      <c r="B590" s="212">
        <v>20170084</v>
      </c>
      <c r="D590" s="212" t="b">
        <f t="shared" si="6"/>
        <v>1</v>
      </c>
      <c r="E590" s="212">
        <v>20170084</v>
      </c>
      <c r="F590" s="215" t="e">
        <f t="shared" si="7"/>
        <v>#REF!</v>
      </c>
      <c r="G590" s="215" t="e">
        <f t="shared" si="8"/>
        <v>#REF!</v>
      </c>
      <c r="H590" s="215">
        <f>VLOOKUP(E590,'Captacao ANO A ANO'!$A$1:$E$703,5,FALSE)</f>
        <v>1344.44</v>
      </c>
    </row>
    <row r="591" spans="2:8" ht="15.75" hidden="1" customHeight="1" x14ac:dyDescent="0.25">
      <c r="B591" s="212">
        <v>20170085</v>
      </c>
      <c r="D591" s="212" t="b">
        <f t="shared" si="6"/>
        <v>1</v>
      </c>
      <c r="E591" s="212">
        <v>20170085</v>
      </c>
      <c r="F591" s="215" t="e">
        <f t="shared" si="7"/>
        <v>#REF!</v>
      </c>
      <c r="G591" s="215" t="e">
        <f t="shared" si="8"/>
        <v>#REF!</v>
      </c>
      <c r="H591" s="215">
        <f>VLOOKUP(E591,'Captacao ANO A ANO'!$A$1:$E$703,5,FALSE)</f>
        <v>11000</v>
      </c>
    </row>
    <row r="592" spans="2:8" ht="15.75" hidden="1" customHeight="1" x14ac:dyDescent="0.25">
      <c r="B592" s="212">
        <v>20170087</v>
      </c>
      <c r="D592" s="212" t="b">
        <f t="shared" si="6"/>
        <v>1</v>
      </c>
      <c r="E592" s="212">
        <v>20170087</v>
      </c>
      <c r="F592" s="215" t="e">
        <f t="shared" si="7"/>
        <v>#REF!</v>
      </c>
      <c r="G592" s="215" t="e">
        <f t="shared" si="8"/>
        <v>#REF!</v>
      </c>
      <c r="H592" s="215">
        <f>VLOOKUP(E592,'Captacao ANO A ANO'!$A$1:$E$703,5,FALSE)</f>
        <v>27728.32</v>
      </c>
    </row>
    <row r="593" spans="2:8" ht="15.75" hidden="1" customHeight="1" x14ac:dyDescent="0.25">
      <c r="B593" s="212">
        <v>20170088</v>
      </c>
      <c r="D593" s="212" t="b">
        <f t="shared" si="6"/>
        <v>1</v>
      </c>
      <c r="E593" s="212">
        <v>20170088</v>
      </c>
      <c r="F593" s="215" t="e">
        <f t="shared" si="7"/>
        <v>#REF!</v>
      </c>
      <c r="G593" s="215" t="e">
        <f t="shared" si="8"/>
        <v>#REF!</v>
      </c>
      <c r="H593" s="215">
        <f>VLOOKUP(E593,'Captacao ANO A ANO'!$A$1:$E$703,5,FALSE)</f>
        <v>9462.15</v>
      </c>
    </row>
    <row r="594" spans="2:8" ht="15.75" hidden="1" customHeight="1" x14ac:dyDescent="0.25">
      <c r="B594" s="212">
        <v>20170089</v>
      </c>
      <c r="D594" s="212" t="b">
        <f t="shared" si="6"/>
        <v>1</v>
      </c>
      <c r="E594" s="212">
        <v>20170089</v>
      </c>
      <c r="F594" s="215" t="e">
        <f t="shared" si="7"/>
        <v>#REF!</v>
      </c>
      <c r="G594" s="215" t="e">
        <f t="shared" si="8"/>
        <v>#REF!</v>
      </c>
      <c r="H594" s="215">
        <f>VLOOKUP(E594,'Captacao ANO A ANO'!$A$1:$E$703,5,FALSE)</f>
        <v>9047.2999999999993</v>
      </c>
    </row>
    <row r="595" spans="2:8" ht="15.75" hidden="1" customHeight="1" x14ac:dyDescent="0.25">
      <c r="B595" s="212">
        <v>20170091</v>
      </c>
      <c r="D595" s="212" t="b">
        <f t="shared" si="6"/>
        <v>1</v>
      </c>
      <c r="E595" s="212">
        <v>20170091</v>
      </c>
      <c r="F595" s="215" t="e">
        <f t="shared" si="7"/>
        <v>#REF!</v>
      </c>
      <c r="G595" s="215" t="e">
        <f t="shared" si="8"/>
        <v>#REF!</v>
      </c>
      <c r="H595" s="215">
        <f>VLOOKUP(E595,'Captacao ANO A ANO'!$A$1:$E$703,5,FALSE)</f>
        <v>9955.94</v>
      </c>
    </row>
    <row r="596" spans="2:8" ht="15.75" hidden="1" customHeight="1" x14ac:dyDescent="0.25">
      <c r="B596" s="212">
        <v>20170092</v>
      </c>
      <c r="D596" s="212" t="b">
        <f t="shared" si="6"/>
        <v>1</v>
      </c>
      <c r="E596" s="212">
        <v>20170092</v>
      </c>
      <c r="F596" s="215" t="e">
        <f t="shared" si="7"/>
        <v>#REF!</v>
      </c>
      <c r="G596" s="215" t="e">
        <f t="shared" si="8"/>
        <v>#REF!</v>
      </c>
      <c r="H596" s="215">
        <f>VLOOKUP(E596,'Captacao ANO A ANO'!$A$1:$E$703,5,FALSE)</f>
        <v>6286.75</v>
      </c>
    </row>
    <row r="597" spans="2:8" ht="15.75" hidden="1" customHeight="1" x14ac:dyDescent="0.25">
      <c r="B597" s="212">
        <v>20170093</v>
      </c>
      <c r="D597" s="212" t="b">
        <f t="shared" si="6"/>
        <v>1</v>
      </c>
      <c r="E597" s="212">
        <v>20170093</v>
      </c>
      <c r="F597" s="215" t="e">
        <f t="shared" si="7"/>
        <v>#REF!</v>
      </c>
      <c r="G597" s="215" t="e">
        <f t="shared" si="8"/>
        <v>#REF!</v>
      </c>
      <c r="H597" s="215">
        <f>VLOOKUP(E597,'Captacao ANO A ANO'!$A$1:$E$703,5,FALSE)</f>
        <v>6067.32</v>
      </c>
    </row>
    <row r="598" spans="2:8" ht="15.75" hidden="1" customHeight="1" x14ac:dyDescent="0.25">
      <c r="B598" s="212">
        <v>20170094</v>
      </c>
      <c r="D598" s="212" t="b">
        <f t="shared" si="6"/>
        <v>1</v>
      </c>
      <c r="E598" s="212">
        <v>20170094</v>
      </c>
      <c r="F598" s="215" t="e">
        <f t="shared" si="7"/>
        <v>#REF!</v>
      </c>
      <c r="G598" s="215" t="e">
        <f t="shared" si="8"/>
        <v>#REF!</v>
      </c>
      <c r="H598" s="215">
        <f>VLOOKUP(E598,'Captacao ANO A ANO'!$A$1:$E$703,5,FALSE)</f>
        <v>5686.56</v>
      </c>
    </row>
    <row r="599" spans="2:8" ht="15.75" hidden="1" customHeight="1" x14ac:dyDescent="0.25">
      <c r="B599" s="212">
        <v>20170095</v>
      </c>
      <c r="D599" s="212" t="b">
        <f t="shared" si="6"/>
        <v>1</v>
      </c>
      <c r="E599" s="212">
        <v>20170095</v>
      </c>
      <c r="F599" s="215" t="e">
        <f t="shared" si="7"/>
        <v>#REF!</v>
      </c>
      <c r="G599" s="215" t="e">
        <f t="shared" si="8"/>
        <v>#REF!</v>
      </c>
      <c r="H599" s="215">
        <f>VLOOKUP(E599,'Captacao ANO A ANO'!$A$1:$E$703,5,FALSE)</f>
        <v>10279.959999999999</v>
      </c>
    </row>
    <row r="600" spans="2:8" ht="15.75" hidden="1" customHeight="1" x14ac:dyDescent="0.25">
      <c r="B600" s="212">
        <v>20170096</v>
      </c>
      <c r="D600" s="212" t="b">
        <f t="shared" si="6"/>
        <v>1</v>
      </c>
      <c r="E600" s="212">
        <v>20170096</v>
      </c>
      <c r="F600" s="215" t="e">
        <f t="shared" si="7"/>
        <v>#REF!</v>
      </c>
      <c r="G600" s="215" t="e">
        <f t="shared" si="8"/>
        <v>#REF!</v>
      </c>
      <c r="H600" s="215">
        <f>VLOOKUP(E600,'Captacao ANO A ANO'!$A$1:$E$703,5,FALSE)</f>
        <v>6718.56</v>
      </c>
    </row>
    <row r="601" spans="2:8" ht="15.75" hidden="1" customHeight="1" x14ac:dyDescent="0.25">
      <c r="B601" s="212">
        <v>20170097</v>
      </c>
      <c r="D601" s="212" t="b">
        <f t="shared" si="6"/>
        <v>1</v>
      </c>
      <c r="E601" s="212">
        <v>20170097</v>
      </c>
      <c r="F601" s="215" t="e">
        <f t="shared" si="7"/>
        <v>#REF!</v>
      </c>
      <c r="G601" s="215" t="e">
        <f t="shared" si="8"/>
        <v>#REF!</v>
      </c>
      <c r="H601" s="215">
        <f>VLOOKUP(E601,'Captacao ANO A ANO'!$A$1:$E$703,5,FALSE)</f>
        <v>5731.92</v>
      </c>
    </row>
    <row r="602" spans="2:8" ht="15.75" hidden="1" customHeight="1" x14ac:dyDescent="0.25">
      <c r="B602" s="212">
        <v>20170098</v>
      </c>
      <c r="D602" s="212" t="b">
        <f t="shared" si="6"/>
        <v>1</v>
      </c>
      <c r="E602" s="212">
        <v>20170098</v>
      </c>
      <c r="F602" s="215" t="e">
        <f t="shared" si="7"/>
        <v>#REF!</v>
      </c>
      <c r="G602" s="215" t="e">
        <f t="shared" si="8"/>
        <v>#REF!</v>
      </c>
      <c r="H602" s="215">
        <f>VLOOKUP(E602,'Captacao ANO A ANO'!$A$1:$E$703,5,FALSE)</f>
        <v>5444.39</v>
      </c>
    </row>
    <row r="603" spans="2:8" ht="15.75" hidden="1" customHeight="1" x14ac:dyDescent="0.25">
      <c r="B603" s="212">
        <v>20170099</v>
      </c>
      <c r="D603" s="212" t="b">
        <f t="shared" si="6"/>
        <v>1</v>
      </c>
      <c r="E603" s="212">
        <v>20170099</v>
      </c>
      <c r="F603" s="215" t="e">
        <f t="shared" si="7"/>
        <v>#REF!</v>
      </c>
      <c r="G603" s="215" t="e">
        <f t="shared" si="8"/>
        <v>#REF!</v>
      </c>
      <c r="H603" s="215">
        <f>VLOOKUP(E603,'Captacao ANO A ANO'!$A$1:$E$703,5,FALSE)</f>
        <v>5838.42</v>
      </c>
    </row>
    <row r="604" spans="2:8" ht="15.75" hidden="1" customHeight="1" x14ac:dyDescent="0.25">
      <c r="B604" s="212">
        <v>20170100</v>
      </c>
      <c r="D604" s="212" t="b">
        <f t="shared" si="6"/>
        <v>1</v>
      </c>
      <c r="E604" s="212">
        <v>20170100</v>
      </c>
      <c r="F604" s="215" t="e">
        <f t="shared" si="7"/>
        <v>#REF!</v>
      </c>
      <c r="G604" s="215" t="e">
        <f t="shared" si="8"/>
        <v>#REF!</v>
      </c>
      <c r="H604" s="215">
        <f>VLOOKUP(E604,'Captacao ANO A ANO'!$A$1:$E$703,5,FALSE)</f>
        <v>5193.83</v>
      </c>
    </row>
    <row r="605" spans="2:8" ht="15.75" hidden="1" customHeight="1" x14ac:dyDescent="0.25">
      <c r="B605" s="212">
        <v>20170101</v>
      </c>
      <c r="D605" s="212" t="b">
        <f t="shared" si="6"/>
        <v>1</v>
      </c>
      <c r="E605" s="212">
        <v>20170101</v>
      </c>
      <c r="F605" s="215" t="e">
        <f t="shared" si="7"/>
        <v>#REF!</v>
      </c>
      <c r="G605" s="215" t="e">
        <f t="shared" si="8"/>
        <v>#REF!</v>
      </c>
      <c r="H605" s="215">
        <f>VLOOKUP(E605,'Captacao ANO A ANO'!$A$1:$E$703,5,FALSE)</f>
        <v>6946.73</v>
      </c>
    </row>
    <row r="606" spans="2:8" ht="15.75" hidden="1" customHeight="1" x14ac:dyDescent="0.25">
      <c r="B606" s="212">
        <v>20170102</v>
      </c>
      <c r="D606" s="212" t="b">
        <f t="shared" si="6"/>
        <v>1</v>
      </c>
      <c r="E606" s="212">
        <v>20170102</v>
      </c>
      <c r="F606" s="215" t="e">
        <f t="shared" si="7"/>
        <v>#REF!</v>
      </c>
      <c r="G606" s="215" t="e">
        <f t="shared" si="8"/>
        <v>#REF!</v>
      </c>
      <c r="H606" s="215">
        <f>VLOOKUP(E606,'Captacao ANO A ANO'!$A$1:$E$703,5,FALSE)</f>
        <v>5194.22</v>
      </c>
    </row>
    <row r="607" spans="2:8" ht="15.75" hidden="1" customHeight="1" x14ac:dyDescent="0.25">
      <c r="B607" s="212">
        <v>20170103</v>
      </c>
      <c r="D607" s="212" t="b">
        <f t="shared" si="6"/>
        <v>1</v>
      </c>
      <c r="E607" s="212">
        <v>20170103</v>
      </c>
      <c r="F607" s="215" t="e">
        <f t="shared" si="7"/>
        <v>#REF!</v>
      </c>
      <c r="G607" s="215" t="e">
        <f t="shared" si="8"/>
        <v>#REF!</v>
      </c>
      <c r="H607" s="215">
        <f>VLOOKUP(E607,'Captacao ANO A ANO'!$A$1:$E$703,5,FALSE)</f>
        <v>6031.22</v>
      </c>
    </row>
    <row r="608" spans="2:8" ht="15.75" hidden="1" customHeight="1" x14ac:dyDescent="0.25">
      <c r="B608" s="212">
        <v>20170104</v>
      </c>
      <c r="D608" s="212" t="b">
        <f t="shared" si="6"/>
        <v>1</v>
      </c>
      <c r="E608" s="212">
        <v>20170104</v>
      </c>
      <c r="F608" s="215" t="e">
        <f t="shared" si="7"/>
        <v>#REF!</v>
      </c>
      <c r="G608" s="215" t="e">
        <f t="shared" si="8"/>
        <v>#REF!</v>
      </c>
      <c r="H608" s="215">
        <f>VLOOKUP(E608,'Captacao ANO A ANO'!$A$1:$E$703,5,FALSE)</f>
        <v>15215.68</v>
      </c>
    </row>
    <row r="609" spans="2:8" ht="15.75" hidden="1" customHeight="1" x14ac:dyDescent="0.25">
      <c r="B609" s="212">
        <v>20170105</v>
      </c>
      <c r="D609" s="212" t="b">
        <f t="shared" si="6"/>
        <v>1</v>
      </c>
      <c r="E609" s="212">
        <v>20170105</v>
      </c>
      <c r="F609" s="215" t="e">
        <f t="shared" si="7"/>
        <v>#REF!</v>
      </c>
      <c r="G609" s="215" t="e">
        <f t="shared" si="8"/>
        <v>#REF!</v>
      </c>
      <c r="H609" s="215">
        <f>VLOOKUP(E609,'Captacao ANO A ANO'!$A$1:$E$703,5,FALSE)</f>
        <v>36000</v>
      </c>
    </row>
    <row r="610" spans="2:8" ht="15.75" hidden="1" customHeight="1" x14ac:dyDescent="0.25">
      <c r="B610" s="212">
        <v>20170106</v>
      </c>
      <c r="D610" s="212" t="b">
        <f t="shared" si="6"/>
        <v>1</v>
      </c>
      <c r="E610" s="212">
        <v>20170106</v>
      </c>
      <c r="F610" s="215" t="e">
        <f t="shared" si="7"/>
        <v>#REF!</v>
      </c>
      <c r="G610" s="215" t="e">
        <f t="shared" si="8"/>
        <v>#REF!</v>
      </c>
      <c r="H610" s="215">
        <f>VLOOKUP(E610,'Captacao ANO A ANO'!$A$1:$E$703,5,FALSE)</f>
        <v>100764.81</v>
      </c>
    </row>
    <row r="611" spans="2:8" ht="15.75" hidden="1" customHeight="1" x14ac:dyDescent="0.25">
      <c r="B611" s="212">
        <v>20170107</v>
      </c>
      <c r="D611" s="212" t="b">
        <f t="shared" si="6"/>
        <v>1</v>
      </c>
      <c r="E611" s="212">
        <v>20170107</v>
      </c>
      <c r="F611" s="215" t="e">
        <f t="shared" si="7"/>
        <v>#REF!</v>
      </c>
      <c r="G611" s="215" t="e">
        <f t="shared" si="8"/>
        <v>#REF!</v>
      </c>
      <c r="H611" s="215">
        <f>VLOOKUP(E611,'Captacao ANO A ANO'!$A$1:$E$703,5,FALSE)</f>
        <v>73300</v>
      </c>
    </row>
    <row r="612" spans="2:8" ht="15.75" hidden="1" customHeight="1" x14ac:dyDescent="0.25">
      <c r="B612" s="212">
        <v>20170109</v>
      </c>
      <c r="D612" s="212" t="b">
        <f t="shared" si="6"/>
        <v>1</v>
      </c>
      <c r="E612" s="212">
        <v>20170109</v>
      </c>
      <c r="F612" s="215" t="e">
        <f t="shared" si="7"/>
        <v>#REF!</v>
      </c>
      <c r="G612" s="215" t="e">
        <f t="shared" si="8"/>
        <v>#REF!</v>
      </c>
      <c r="H612" s="215">
        <f>VLOOKUP(E612,'Captacao ANO A ANO'!$A$1:$E$703,5,FALSE)</f>
        <v>28020.9</v>
      </c>
    </row>
    <row r="613" spans="2:8" ht="15.75" hidden="1" customHeight="1" x14ac:dyDescent="0.25">
      <c r="B613" s="212">
        <v>20170110</v>
      </c>
      <c r="D613" s="212" t="b">
        <f t="shared" si="6"/>
        <v>1</v>
      </c>
      <c r="E613" s="212">
        <v>20170110</v>
      </c>
      <c r="F613" s="215" t="e">
        <f t="shared" si="7"/>
        <v>#REF!</v>
      </c>
      <c r="G613" s="215" t="e">
        <f t="shared" si="8"/>
        <v>#REF!</v>
      </c>
      <c r="H613" s="215">
        <f>VLOOKUP(E613,'Captacao ANO A ANO'!$A$1:$E$703,5,FALSE)</f>
        <v>24741.040000000001</v>
      </c>
    </row>
    <row r="614" spans="2:8" ht="15.75" hidden="1" customHeight="1" x14ac:dyDescent="0.25">
      <c r="B614" s="212">
        <v>20170111</v>
      </c>
      <c r="D614" s="212" t="b">
        <f t="shared" si="6"/>
        <v>1</v>
      </c>
      <c r="E614" s="212">
        <v>20170111</v>
      </c>
      <c r="F614" s="215" t="e">
        <f t="shared" si="7"/>
        <v>#REF!</v>
      </c>
      <c r="G614" s="215" t="e">
        <f t="shared" si="8"/>
        <v>#REF!</v>
      </c>
      <c r="H614" s="215">
        <f>VLOOKUP(E614,'Captacao ANO A ANO'!$A$1:$E$703,5,FALSE)</f>
        <v>5213.49</v>
      </c>
    </row>
    <row r="615" spans="2:8" ht="15.75" hidden="1" customHeight="1" x14ac:dyDescent="0.25">
      <c r="B615" s="212">
        <v>20170112</v>
      </c>
      <c r="D615" s="212" t="b">
        <f t="shared" si="6"/>
        <v>1</v>
      </c>
      <c r="E615" s="212">
        <v>20170112</v>
      </c>
      <c r="F615" s="215" t="e">
        <f t="shared" si="7"/>
        <v>#REF!</v>
      </c>
      <c r="G615" s="215" t="e">
        <f t="shared" si="8"/>
        <v>#REF!</v>
      </c>
      <c r="H615" s="215">
        <f>VLOOKUP(E615,'Captacao ANO A ANO'!$A$1:$E$703,5,FALSE)</f>
        <v>27000</v>
      </c>
    </row>
    <row r="616" spans="2:8" ht="15.75" hidden="1" customHeight="1" x14ac:dyDescent="0.25">
      <c r="B616" s="212">
        <v>20170114</v>
      </c>
      <c r="D616" s="212" t="b">
        <f t="shared" si="6"/>
        <v>1</v>
      </c>
      <c r="E616" s="212">
        <v>20170114</v>
      </c>
      <c r="F616" s="215" t="e">
        <f t="shared" si="7"/>
        <v>#REF!</v>
      </c>
      <c r="G616" s="215" t="e">
        <f t="shared" si="8"/>
        <v>#REF!</v>
      </c>
      <c r="H616" s="215">
        <f>VLOOKUP(E616,'Captacao ANO A ANO'!$A$1:$E$703,5,FALSE)</f>
        <v>30000</v>
      </c>
    </row>
    <row r="617" spans="2:8" ht="15.75" hidden="1" customHeight="1" x14ac:dyDescent="0.25">
      <c r="B617" s="212">
        <v>20170115</v>
      </c>
      <c r="D617" s="212" t="b">
        <f t="shared" si="6"/>
        <v>1</v>
      </c>
      <c r="E617" s="212">
        <v>20170115</v>
      </c>
      <c r="F617" s="215" t="e">
        <f t="shared" si="7"/>
        <v>#REF!</v>
      </c>
      <c r="G617" s="215" t="e">
        <f t="shared" si="8"/>
        <v>#REF!</v>
      </c>
      <c r="H617" s="215">
        <f>VLOOKUP(E617,'Captacao ANO A ANO'!$A$1:$E$703,5,FALSE)</f>
        <v>168500</v>
      </c>
    </row>
    <row r="618" spans="2:8" ht="15.75" hidden="1" customHeight="1" x14ac:dyDescent="0.25">
      <c r="B618" s="212">
        <v>20170116</v>
      </c>
      <c r="D618" s="212" t="b">
        <f t="shared" si="6"/>
        <v>1</v>
      </c>
      <c r="E618" s="212">
        <v>20170116</v>
      </c>
      <c r="F618" s="215" t="e">
        <f t="shared" si="7"/>
        <v>#REF!</v>
      </c>
      <c r="G618" s="215" t="e">
        <f t="shared" si="8"/>
        <v>#REF!</v>
      </c>
      <c r="H618" s="215">
        <f>VLOOKUP(E618,'Captacao ANO A ANO'!$A$1:$E$703,5,FALSE)</f>
        <v>30000</v>
      </c>
    </row>
    <row r="619" spans="2:8" ht="15.75" hidden="1" customHeight="1" x14ac:dyDescent="0.25">
      <c r="B619" s="212">
        <v>20170117</v>
      </c>
      <c r="D619" s="212" t="b">
        <f t="shared" si="6"/>
        <v>1</v>
      </c>
      <c r="E619" s="212">
        <v>20170117</v>
      </c>
      <c r="F619" s="215" t="e">
        <f t="shared" si="7"/>
        <v>#REF!</v>
      </c>
      <c r="G619" s="215" t="e">
        <f t="shared" si="8"/>
        <v>#REF!</v>
      </c>
      <c r="H619" s="215">
        <f>VLOOKUP(E619,'Captacao ANO A ANO'!$A$1:$E$703,5,FALSE)</f>
        <v>168500</v>
      </c>
    </row>
    <row r="620" spans="2:8" ht="15.75" hidden="1" customHeight="1" x14ac:dyDescent="0.25">
      <c r="B620" s="212">
        <v>20170118</v>
      </c>
      <c r="D620" s="212" t="b">
        <f t="shared" si="6"/>
        <v>1</v>
      </c>
      <c r="E620" s="212">
        <v>20170118</v>
      </c>
      <c r="F620" s="215" t="e">
        <f t="shared" si="7"/>
        <v>#REF!</v>
      </c>
      <c r="G620" s="215" t="e">
        <f t="shared" si="8"/>
        <v>#REF!</v>
      </c>
      <c r="H620" s="215">
        <f>VLOOKUP(E620,'Captacao ANO A ANO'!$A$1:$E$703,5,FALSE)</f>
        <v>284772.21999999997</v>
      </c>
    </row>
    <row r="621" spans="2:8" ht="15.75" hidden="1" customHeight="1" x14ac:dyDescent="0.25">
      <c r="B621" s="212">
        <v>20170119</v>
      </c>
      <c r="D621" s="212" t="b">
        <f t="shared" si="6"/>
        <v>1</v>
      </c>
      <c r="E621" s="212">
        <v>20170119</v>
      </c>
      <c r="F621" s="215" t="e">
        <f t="shared" si="7"/>
        <v>#REF!</v>
      </c>
      <c r="G621" s="215" t="e">
        <f t="shared" si="8"/>
        <v>#REF!</v>
      </c>
      <c r="H621" s="215">
        <f>VLOOKUP(E621,'Captacao ANO A ANO'!$A$1:$E$703,5,FALSE)</f>
        <v>136160</v>
      </c>
    </row>
    <row r="622" spans="2:8" ht="15.75" hidden="1" customHeight="1" x14ac:dyDescent="0.25">
      <c r="B622" s="212">
        <v>20170120</v>
      </c>
      <c r="D622" s="212" t="b">
        <f t="shared" si="6"/>
        <v>1</v>
      </c>
      <c r="E622" s="212">
        <v>20170120</v>
      </c>
      <c r="F622" s="215" t="e">
        <f t="shared" si="7"/>
        <v>#REF!</v>
      </c>
      <c r="G622" s="215" t="e">
        <f t="shared" si="8"/>
        <v>#REF!</v>
      </c>
      <c r="H622" s="215">
        <f>VLOOKUP(E622,'Captacao ANO A ANO'!$A$1:$E$703,5,FALSE)</f>
        <v>275091.78000000003</v>
      </c>
    </row>
    <row r="623" spans="2:8" ht="15.75" hidden="1" customHeight="1" x14ac:dyDescent="0.25">
      <c r="B623" s="212">
        <v>20170121</v>
      </c>
      <c r="D623" s="212" t="b">
        <f t="shared" si="6"/>
        <v>1</v>
      </c>
      <c r="E623" s="212">
        <v>20170121</v>
      </c>
      <c r="F623" s="215" t="e">
        <f t="shared" si="7"/>
        <v>#REF!</v>
      </c>
      <c r="G623" s="215" t="e">
        <f t="shared" si="8"/>
        <v>#REF!</v>
      </c>
      <c r="H623" s="215">
        <f>VLOOKUP(E623,'Captacao ANO A ANO'!$A$1:$E$703,5,FALSE)</f>
        <v>228546.22</v>
      </c>
    </row>
    <row r="624" spans="2:8" ht="15.75" hidden="1" customHeight="1" x14ac:dyDescent="0.25">
      <c r="B624" s="212">
        <v>20170123</v>
      </c>
      <c r="D624" s="212" t="b">
        <f t="shared" si="6"/>
        <v>1</v>
      </c>
      <c r="E624" s="212">
        <v>20170123</v>
      </c>
      <c r="F624" s="215" t="e">
        <f t="shared" si="7"/>
        <v>#REF!</v>
      </c>
      <c r="G624" s="215" t="e">
        <f t="shared" si="8"/>
        <v>#REF!</v>
      </c>
      <c r="H624" s="215">
        <f>VLOOKUP(E624,'Captacao ANO A ANO'!$A$1:$E$703,5,FALSE)</f>
        <v>101700</v>
      </c>
    </row>
    <row r="625" spans="2:8" ht="15.75" hidden="1" customHeight="1" x14ac:dyDescent="0.25">
      <c r="B625" s="212">
        <v>20170125</v>
      </c>
      <c r="D625" s="212" t="b">
        <f t="shared" si="6"/>
        <v>1</v>
      </c>
      <c r="E625" s="212">
        <v>20170125</v>
      </c>
      <c r="F625" s="215" t="e">
        <f t="shared" si="7"/>
        <v>#REF!</v>
      </c>
      <c r="G625" s="215" t="e">
        <f t="shared" si="8"/>
        <v>#REF!</v>
      </c>
      <c r="H625" s="215">
        <f>VLOOKUP(E625,'Captacao ANO A ANO'!$A$1:$E$703,5,FALSE)</f>
        <v>184518.55</v>
      </c>
    </row>
    <row r="626" spans="2:8" ht="15.75" hidden="1" customHeight="1" x14ac:dyDescent="0.25">
      <c r="B626" s="212">
        <v>20170126</v>
      </c>
      <c r="D626" s="212" t="b">
        <f t="shared" si="6"/>
        <v>1</v>
      </c>
      <c r="E626" s="212">
        <v>20170126</v>
      </c>
      <c r="F626" s="215" t="e">
        <f t="shared" si="7"/>
        <v>#REF!</v>
      </c>
      <c r="G626" s="215" t="e">
        <f t="shared" si="8"/>
        <v>#REF!</v>
      </c>
      <c r="H626" s="215">
        <f>VLOOKUP(E626,'Captacao ANO A ANO'!$A$1:$E$703,5,FALSE)</f>
        <v>14474.55</v>
      </c>
    </row>
    <row r="627" spans="2:8" ht="15.75" hidden="1" customHeight="1" x14ac:dyDescent="0.25">
      <c r="B627" s="212">
        <v>20170127</v>
      </c>
      <c r="D627" s="212" t="b">
        <f t="shared" si="6"/>
        <v>1</v>
      </c>
      <c r="E627" s="212">
        <v>20170127</v>
      </c>
      <c r="F627" s="215" t="e">
        <f t="shared" si="7"/>
        <v>#REF!</v>
      </c>
      <c r="G627" s="215" t="e">
        <f t="shared" si="8"/>
        <v>#REF!</v>
      </c>
      <c r="H627" s="215">
        <f>VLOOKUP(E627,'Captacao ANO A ANO'!$A$1:$E$703,5,FALSE)</f>
        <v>110000</v>
      </c>
    </row>
    <row r="628" spans="2:8" ht="15.75" hidden="1" customHeight="1" x14ac:dyDescent="0.25">
      <c r="B628" s="212">
        <v>20170128</v>
      </c>
      <c r="D628" s="212" t="b">
        <f t="shared" si="6"/>
        <v>1</v>
      </c>
      <c r="E628" s="212">
        <v>20170128</v>
      </c>
      <c r="F628" s="215" t="e">
        <f t="shared" si="7"/>
        <v>#REF!</v>
      </c>
      <c r="G628" s="215" t="e">
        <f t="shared" si="8"/>
        <v>#REF!</v>
      </c>
      <c r="H628" s="215">
        <f>VLOOKUP(E628,'Captacao ANO A ANO'!$A$1:$E$703,5,FALSE)</f>
        <v>69904.100000000006</v>
      </c>
    </row>
    <row r="629" spans="2:8" ht="15.75" hidden="1" customHeight="1" x14ac:dyDescent="0.25">
      <c r="B629" s="212">
        <v>20170129</v>
      </c>
      <c r="D629" s="212" t="b">
        <f t="shared" si="6"/>
        <v>1</v>
      </c>
      <c r="E629" s="212">
        <v>20170129</v>
      </c>
      <c r="F629" s="215" t="e">
        <f t="shared" si="7"/>
        <v>#REF!</v>
      </c>
      <c r="G629" s="215" t="e">
        <f t="shared" si="8"/>
        <v>#REF!</v>
      </c>
      <c r="H629" s="215">
        <f>VLOOKUP(E629,'Captacao ANO A ANO'!$A$1:$E$703,5,FALSE)</f>
        <v>8700</v>
      </c>
    </row>
    <row r="630" spans="2:8" ht="15.75" hidden="1" customHeight="1" x14ac:dyDescent="0.25">
      <c r="B630" s="212">
        <v>20170130</v>
      </c>
      <c r="D630" s="212" t="b">
        <f t="shared" si="6"/>
        <v>1</v>
      </c>
      <c r="E630" s="212">
        <v>20170130</v>
      </c>
      <c r="F630" s="215" t="e">
        <f t="shared" si="7"/>
        <v>#REF!</v>
      </c>
      <c r="G630" s="215" t="e">
        <f t="shared" si="8"/>
        <v>#REF!</v>
      </c>
      <c r="H630" s="215">
        <f>VLOOKUP(E630,'Captacao ANO A ANO'!$A$1:$E$703,5,FALSE)</f>
        <v>56405.8</v>
      </c>
    </row>
    <row r="631" spans="2:8" ht="15.75" hidden="1" customHeight="1" x14ac:dyDescent="0.25">
      <c r="B631" s="212">
        <v>20170131</v>
      </c>
      <c r="D631" s="212" t="b">
        <f t="shared" si="6"/>
        <v>1</v>
      </c>
      <c r="E631" s="212">
        <v>20170131</v>
      </c>
      <c r="F631" s="215" t="e">
        <f t="shared" si="7"/>
        <v>#REF!</v>
      </c>
      <c r="G631" s="215" t="e">
        <f t="shared" si="8"/>
        <v>#REF!</v>
      </c>
      <c r="H631" s="215">
        <f>VLOOKUP(E631,'Captacao ANO A ANO'!$A$1:$E$703,5,FALSE)</f>
        <v>123498.3</v>
      </c>
    </row>
    <row r="632" spans="2:8" ht="15.75" hidden="1" customHeight="1" x14ac:dyDescent="0.25">
      <c r="B632" s="212">
        <v>20170132</v>
      </c>
      <c r="D632" s="212" t="b">
        <f t="shared" si="6"/>
        <v>1</v>
      </c>
      <c r="E632" s="212">
        <v>20170132</v>
      </c>
      <c r="F632" s="215" t="e">
        <f t="shared" si="7"/>
        <v>#REF!</v>
      </c>
      <c r="G632" s="215" t="e">
        <f t="shared" si="8"/>
        <v>#REF!</v>
      </c>
      <c r="H632" s="215">
        <f>VLOOKUP(E632,'Captacao ANO A ANO'!$A$1:$E$703,5,FALSE)</f>
        <v>8700</v>
      </c>
    </row>
    <row r="633" spans="2:8" ht="15.75" hidden="1" customHeight="1" x14ac:dyDescent="0.25">
      <c r="B633" s="212">
        <v>20170133</v>
      </c>
      <c r="D633" s="212" t="b">
        <f t="shared" si="6"/>
        <v>1</v>
      </c>
      <c r="E633" s="212">
        <v>20170133</v>
      </c>
      <c r="F633" s="215" t="e">
        <f t="shared" si="7"/>
        <v>#REF!</v>
      </c>
      <c r="G633" s="215" t="e">
        <f t="shared" si="8"/>
        <v>#REF!</v>
      </c>
      <c r="H633" s="215">
        <f>VLOOKUP(E633,'Captacao ANO A ANO'!$A$1:$E$703,5,FALSE)</f>
        <v>8555.56</v>
      </c>
    </row>
    <row r="634" spans="2:8" ht="15.75" hidden="1" customHeight="1" x14ac:dyDescent="0.25">
      <c r="B634" s="212">
        <v>20170134</v>
      </c>
      <c r="D634" s="212" t="b">
        <f t="shared" si="6"/>
        <v>1</v>
      </c>
      <c r="E634" s="212">
        <v>20170134</v>
      </c>
      <c r="F634" s="215" t="e">
        <f t="shared" si="7"/>
        <v>#REF!</v>
      </c>
      <c r="G634" s="215" t="e">
        <f t="shared" si="8"/>
        <v>#REF!</v>
      </c>
      <c r="H634" s="215">
        <f>VLOOKUP(E634,'Captacao ANO A ANO'!$A$1:$E$703,5,FALSE)</f>
        <v>142025.9</v>
      </c>
    </row>
    <row r="635" spans="2:8" ht="15.75" hidden="1" customHeight="1" x14ac:dyDescent="0.25">
      <c r="B635" s="212">
        <v>20170138</v>
      </c>
      <c r="D635" s="212" t="b">
        <f t="shared" si="6"/>
        <v>1</v>
      </c>
      <c r="E635" s="212">
        <v>20170138</v>
      </c>
      <c r="F635" s="215" t="e">
        <f t="shared" si="7"/>
        <v>#REF!</v>
      </c>
      <c r="G635" s="215" t="e">
        <f t="shared" si="8"/>
        <v>#REF!</v>
      </c>
      <c r="H635" s="215">
        <f>VLOOKUP(E635,'Captacao ANO A ANO'!$A$1:$E$703,5,FALSE)</f>
        <v>280740.24</v>
      </c>
    </row>
    <row r="636" spans="2:8" ht="15.75" hidden="1" customHeight="1" x14ac:dyDescent="0.25">
      <c r="B636" s="212">
        <v>20170139</v>
      </c>
      <c r="D636" s="212" t="b">
        <f t="shared" si="6"/>
        <v>1</v>
      </c>
      <c r="E636" s="212">
        <v>20170139</v>
      </c>
      <c r="F636" s="215" t="e">
        <f t="shared" si="7"/>
        <v>#REF!</v>
      </c>
      <c r="G636" s="215" t="e">
        <f t="shared" si="8"/>
        <v>#REF!</v>
      </c>
      <c r="H636" s="215">
        <f>VLOOKUP(E636,'Captacao ANO A ANO'!$A$1:$E$703,5,FALSE)</f>
        <v>289902.18</v>
      </c>
    </row>
    <row r="637" spans="2:8" ht="15.75" hidden="1" customHeight="1" x14ac:dyDescent="0.25">
      <c r="B637" s="212">
        <v>20170140</v>
      </c>
      <c r="D637" s="212" t="b">
        <f t="shared" si="6"/>
        <v>1</v>
      </c>
      <c r="E637" s="212">
        <v>20170140</v>
      </c>
      <c r="F637" s="215" t="e">
        <f t="shared" si="7"/>
        <v>#REF!</v>
      </c>
      <c r="G637" s="215" t="e">
        <f t="shared" si="8"/>
        <v>#REF!</v>
      </c>
      <c r="H637" s="215">
        <f>VLOOKUP(E637,'Captacao ANO A ANO'!$A$1:$E$703,5,FALSE)</f>
        <v>299991.15999999997</v>
      </c>
    </row>
    <row r="638" spans="2:8" ht="15.75" hidden="1" customHeight="1" x14ac:dyDescent="0.25">
      <c r="B638" s="212">
        <v>20170141</v>
      </c>
      <c r="D638" s="212" t="b">
        <f t="shared" si="6"/>
        <v>1</v>
      </c>
      <c r="E638" s="212">
        <v>20170141</v>
      </c>
      <c r="F638" s="215" t="e">
        <f t="shared" si="7"/>
        <v>#REF!</v>
      </c>
      <c r="G638" s="215" t="e">
        <f t="shared" si="8"/>
        <v>#REF!</v>
      </c>
      <c r="H638" s="215">
        <f>VLOOKUP(E638,'Captacao ANO A ANO'!$A$1:$E$703,5,FALSE)</f>
        <v>112000</v>
      </c>
    </row>
    <row r="639" spans="2:8" ht="15.75" hidden="1" customHeight="1" x14ac:dyDescent="0.25">
      <c r="B639" s="212">
        <v>20170142</v>
      </c>
      <c r="D639" s="212" t="b">
        <f t="shared" si="6"/>
        <v>1</v>
      </c>
      <c r="E639" s="212">
        <v>20170142</v>
      </c>
      <c r="F639" s="215" t="e">
        <f t="shared" si="7"/>
        <v>#REF!</v>
      </c>
      <c r="G639" s="215" t="e">
        <f t="shared" si="8"/>
        <v>#REF!</v>
      </c>
      <c r="H639" s="215">
        <f>VLOOKUP(E639,'Captacao ANO A ANO'!$A$1:$E$703,5,FALSE)</f>
        <v>36000</v>
      </c>
    </row>
    <row r="640" spans="2:8" ht="15.75" hidden="1" customHeight="1" x14ac:dyDescent="0.25">
      <c r="B640" s="212">
        <v>20170144</v>
      </c>
      <c r="D640" s="212" t="b">
        <f t="shared" si="6"/>
        <v>1</v>
      </c>
      <c r="E640" s="212">
        <v>20170144</v>
      </c>
      <c r="F640" s="215" t="e">
        <f t="shared" si="7"/>
        <v>#REF!</v>
      </c>
      <c r="G640" s="215" t="e">
        <f t="shared" si="8"/>
        <v>#REF!</v>
      </c>
      <c r="H640" s="215">
        <f>VLOOKUP(E640,'Captacao ANO A ANO'!$A$1:$E$703,5,FALSE)</f>
        <v>157974.1</v>
      </c>
    </row>
    <row r="641" spans="2:8" ht="15.75" hidden="1" customHeight="1" x14ac:dyDescent="0.25">
      <c r="B641" s="212">
        <v>20170145</v>
      </c>
      <c r="D641" s="212" t="b">
        <f t="shared" si="6"/>
        <v>1</v>
      </c>
      <c r="E641" s="212">
        <v>20170145</v>
      </c>
      <c r="F641" s="215" t="e">
        <f t="shared" si="7"/>
        <v>#REF!</v>
      </c>
      <c r="G641" s="215" t="e">
        <f t="shared" si="8"/>
        <v>#REF!</v>
      </c>
      <c r="H641" s="215">
        <f>VLOOKUP(E641,'Captacao ANO A ANO'!$A$1:$E$703,5,FALSE)</f>
        <v>12200</v>
      </c>
    </row>
    <row r="642" spans="2:8" ht="15.75" hidden="1" customHeight="1" x14ac:dyDescent="0.25">
      <c r="B642" s="212">
        <v>20170146</v>
      </c>
      <c r="D642" s="212" t="b">
        <f t="shared" si="6"/>
        <v>1</v>
      </c>
      <c r="E642" s="212">
        <v>20170146</v>
      </c>
      <c r="F642" s="215" t="e">
        <f t="shared" si="7"/>
        <v>#REF!</v>
      </c>
      <c r="G642" s="215" t="e">
        <f t="shared" si="8"/>
        <v>#REF!</v>
      </c>
      <c r="H642" s="215">
        <f>VLOOKUP(E642,'Captacao ANO A ANO'!$A$1:$E$703,5,FALSE)</f>
        <v>100000</v>
      </c>
    </row>
    <row r="643" spans="2:8" ht="15.75" hidden="1" customHeight="1" x14ac:dyDescent="0.25">
      <c r="B643" s="212">
        <v>20170147</v>
      </c>
      <c r="D643" s="212" t="b">
        <f t="shared" si="6"/>
        <v>1</v>
      </c>
      <c r="E643" s="212">
        <v>20170147</v>
      </c>
      <c r="F643" s="215" t="e">
        <f t="shared" si="7"/>
        <v>#REF!</v>
      </c>
      <c r="G643" s="215" t="e">
        <f t="shared" si="8"/>
        <v>#REF!</v>
      </c>
      <c r="H643" s="215">
        <f>VLOOKUP(E643,'Captacao ANO A ANO'!$A$1:$E$703,5,FALSE)</f>
        <v>141657.24</v>
      </c>
    </row>
    <row r="644" spans="2:8" ht="15.75" hidden="1" customHeight="1" x14ac:dyDescent="0.25">
      <c r="B644" s="212">
        <v>20170148</v>
      </c>
      <c r="D644" s="212" t="b">
        <f t="shared" si="6"/>
        <v>1</v>
      </c>
      <c r="E644" s="212">
        <v>20170148</v>
      </c>
      <c r="F644" s="215" t="e">
        <f t="shared" si="7"/>
        <v>#REF!</v>
      </c>
      <c r="G644" s="215" t="e">
        <f t="shared" si="8"/>
        <v>#REF!</v>
      </c>
      <c r="H644" s="215">
        <f>VLOOKUP(E644,'Captacao ANO A ANO'!$A$1:$E$703,5,FALSE)</f>
        <v>23077.46</v>
      </c>
    </row>
    <row r="645" spans="2:8" ht="15.75" hidden="1" customHeight="1" x14ac:dyDescent="0.25">
      <c r="B645" s="212">
        <v>20170149</v>
      </c>
      <c r="D645" s="212" t="b">
        <f t="shared" si="6"/>
        <v>1</v>
      </c>
      <c r="E645" s="212">
        <v>20170149</v>
      </c>
      <c r="F645" s="215" t="e">
        <f t="shared" si="7"/>
        <v>#REF!</v>
      </c>
      <c r="G645" s="215" t="e">
        <f t="shared" si="8"/>
        <v>#REF!</v>
      </c>
      <c r="H645" s="215">
        <f>VLOOKUP(E645,'Captacao ANO A ANO'!$A$1:$E$703,5,FALSE)</f>
        <v>206000</v>
      </c>
    </row>
    <row r="646" spans="2:8" ht="15.75" hidden="1" customHeight="1" x14ac:dyDescent="0.25">
      <c r="B646" s="212">
        <v>20170150</v>
      </c>
      <c r="D646" s="212" t="b">
        <f t="shared" si="6"/>
        <v>1</v>
      </c>
      <c r="E646" s="212">
        <v>20170150</v>
      </c>
      <c r="F646" s="215" t="e">
        <f t="shared" si="7"/>
        <v>#REF!</v>
      </c>
      <c r="G646" s="215" t="e">
        <f t="shared" si="8"/>
        <v>#REF!</v>
      </c>
      <c r="H646" s="215">
        <f>VLOOKUP(E646,'Captacao ANO A ANO'!$A$1:$E$703,5,FALSE)</f>
        <v>9333.33</v>
      </c>
    </row>
    <row r="647" spans="2:8" ht="15.75" hidden="1" customHeight="1" x14ac:dyDescent="0.25">
      <c r="B647" s="212">
        <v>20170151</v>
      </c>
      <c r="D647" s="212" t="b">
        <f t="shared" si="6"/>
        <v>1</v>
      </c>
      <c r="E647" s="212">
        <v>20170151</v>
      </c>
      <c r="F647" s="215" t="e">
        <f t="shared" si="7"/>
        <v>#REF!</v>
      </c>
      <c r="G647" s="215" t="e">
        <f t="shared" si="8"/>
        <v>#REF!</v>
      </c>
      <c r="H647" s="215">
        <f>VLOOKUP(E647,'Captacao ANO A ANO'!$A$1:$E$703,5,FALSE)</f>
        <v>70000</v>
      </c>
    </row>
    <row r="648" spans="2:8" ht="15.75" hidden="1" customHeight="1" x14ac:dyDescent="0.25">
      <c r="B648" s="212">
        <v>20170152</v>
      </c>
      <c r="D648" s="212" t="b">
        <f t="shared" si="6"/>
        <v>1</v>
      </c>
      <c r="E648" s="212">
        <v>20170152</v>
      </c>
      <c r="F648" s="215" t="e">
        <f t="shared" si="7"/>
        <v>#REF!</v>
      </c>
      <c r="G648" s="215" t="e">
        <f t="shared" si="8"/>
        <v>#REF!</v>
      </c>
      <c r="H648" s="215">
        <f>VLOOKUP(E648,'Captacao ANO A ANO'!$A$1:$E$703,5,FALSE)</f>
        <v>106026.53</v>
      </c>
    </row>
    <row r="649" spans="2:8" ht="15.75" hidden="1" customHeight="1" x14ac:dyDescent="0.25">
      <c r="B649" s="212">
        <v>20170154</v>
      </c>
      <c r="C649" s="212" t="e">
        <f t="shared" ref="C649:C650" si="9">VLOOKUP(B649,#REF!,2,FALSE)</f>
        <v>#REF!</v>
      </c>
      <c r="D649" s="212" t="b">
        <f t="shared" si="6"/>
        <v>1</v>
      </c>
      <c r="E649" s="212">
        <v>20170154</v>
      </c>
      <c r="F649" s="215" t="e">
        <f t="shared" si="7"/>
        <v>#REF!</v>
      </c>
      <c r="G649" s="215" t="e">
        <f t="shared" si="8"/>
        <v>#REF!</v>
      </c>
      <c r="H649" s="215">
        <f>VLOOKUP(E649,'Captacao ANO A ANO'!$A$1:$E$724,5,FALSE)</f>
        <v>18000</v>
      </c>
    </row>
    <row r="650" spans="2:8" ht="15.75" hidden="1" customHeight="1" x14ac:dyDescent="0.25">
      <c r="B650" s="212">
        <v>20170155</v>
      </c>
      <c r="C650" s="212" t="e">
        <f t="shared" si="9"/>
        <v>#REF!</v>
      </c>
      <c r="D650" s="212" t="b">
        <f t="shared" si="6"/>
        <v>1</v>
      </c>
      <c r="E650" s="212">
        <v>20170155</v>
      </c>
      <c r="F650" s="215" t="e">
        <f t="shared" si="7"/>
        <v>#REF!</v>
      </c>
      <c r="G650" s="215" t="e">
        <f t="shared" si="8"/>
        <v>#REF!</v>
      </c>
      <c r="H650" s="215">
        <f>VLOOKUP(E650,'Captacao ANO A ANO'!$A$1:$E$724,5,FALSE)</f>
        <v>4048.33</v>
      </c>
    </row>
    <row r="651" spans="2:8" ht="15.75" hidden="1" customHeight="1" x14ac:dyDescent="0.25">
      <c r="B651" s="212">
        <v>20170156</v>
      </c>
      <c r="D651" s="212" t="b">
        <f t="shared" si="6"/>
        <v>1</v>
      </c>
      <c r="E651" s="212">
        <v>20170156</v>
      </c>
      <c r="F651" s="215" t="e">
        <f t="shared" si="7"/>
        <v>#REF!</v>
      </c>
      <c r="G651" s="215" t="e">
        <f t="shared" si="8"/>
        <v>#REF!</v>
      </c>
      <c r="H651" s="215">
        <f>VLOOKUP(E651,'Captacao ANO A ANO'!$A$1:$E$703,5,FALSE)</f>
        <v>4305.1899999999996</v>
      </c>
    </row>
    <row r="652" spans="2:8" ht="15.75" hidden="1" customHeight="1" x14ac:dyDescent="0.25">
      <c r="B652" s="212">
        <v>20170157</v>
      </c>
      <c r="D652" s="212" t="b">
        <f t="shared" si="6"/>
        <v>1</v>
      </c>
      <c r="E652" s="212">
        <v>20170157</v>
      </c>
      <c r="F652" s="215" t="e">
        <f t="shared" si="7"/>
        <v>#REF!</v>
      </c>
      <c r="G652" s="215" t="e">
        <f t="shared" si="8"/>
        <v>#REF!</v>
      </c>
      <c r="H652" s="215">
        <f>VLOOKUP(E652,'Captacao ANO A ANO'!$A$1:$E$703,5,FALSE)</f>
        <v>4734.79</v>
      </c>
    </row>
    <row r="653" spans="2:8" ht="15.75" hidden="1" customHeight="1" x14ac:dyDescent="0.25">
      <c r="B653" s="212">
        <v>20170158</v>
      </c>
      <c r="D653" s="212" t="b">
        <f t="shared" si="6"/>
        <v>1</v>
      </c>
      <c r="E653" s="212">
        <v>20170158</v>
      </c>
      <c r="F653" s="215" t="e">
        <f t="shared" si="7"/>
        <v>#REF!</v>
      </c>
      <c r="G653" s="215" t="e">
        <f t="shared" si="8"/>
        <v>#REF!</v>
      </c>
      <c r="H653" s="215">
        <f>VLOOKUP(E653,'Captacao ANO A ANO'!$A$1:$E$703,5,FALSE)</f>
        <v>3886.62</v>
      </c>
    </row>
    <row r="654" spans="2:8" ht="15.75" hidden="1" customHeight="1" x14ac:dyDescent="0.25">
      <c r="B654" s="212">
        <v>20170159</v>
      </c>
      <c r="D654" s="212" t="b">
        <f t="shared" si="6"/>
        <v>1</v>
      </c>
      <c r="E654" s="212">
        <v>20170159</v>
      </c>
      <c r="F654" s="215" t="e">
        <f t="shared" si="7"/>
        <v>#REF!</v>
      </c>
      <c r="G654" s="215" t="e">
        <f t="shared" si="8"/>
        <v>#REF!</v>
      </c>
      <c r="H654" s="215">
        <f>VLOOKUP(E654,'Captacao ANO A ANO'!$A$1:$E$703,5,FALSE)</f>
        <v>4317.41</v>
      </c>
    </row>
    <row r="655" spans="2:8" ht="15.75" hidden="1" customHeight="1" x14ac:dyDescent="0.25">
      <c r="B655" s="212">
        <v>20170160</v>
      </c>
      <c r="D655" s="212" t="b">
        <f t="shared" si="6"/>
        <v>1</v>
      </c>
      <c r="E655" s="212">
        <v>20170160</v>
      </c>
      <c r="F655" s="215" t="e">
        <f t="shared" si="7"/>
        <v>#REF!</v>
      </c>
      <c r="G655" s="215" t="e">
        <f t="shared" si="8"/>
        <v>#REF!</v>
      </c>
      <c r="H655" s="215">
        <f>VLOOKUP(E655,'Captacao ANO A ANO'!$A$1:$E$703,5,FALSE)</f>
        <v>5201.97</v>
      </c>
    </row>
    <row r="656" spans="2:8" ht="15.75" hidden="1" customHeight="1" x14ac:dyDescent="0.25">
      <c r="B656" s="212">
        <v>20170161</v>
      </c>
      <c r="D656" s="212" t="b">
        <f t="shared" si="6"/>
        <v>1</v>
      </c>
      <c r="E656" s="212">
        <v>20170161</v>
      </c>
      <c r="F656" s="215" t="e">
        <f t="shared" si="7"/>
        <v>#REF!</v>
      </c>
      <c r="G656" s="215" t="e">
        <f t="shared" si="8"/>
        <v>#REF!</v>
      </c>
      <c r="H656" s="215">
        <f>VLOOKUP(E656,'Captacao ANO A ANO'!$A$1:$E$703,5,FALSE)</f>
        <v>3868.74</v>
      </c>
    </row>
    <row r="657" spans="2:8" ht="15.75" hidden="1" customHeight="1" x14ac:dyDescent="0.25">
      <c r="B657" s="212">
        <v>20170162</v>
      </c>
      <c r="D657" s="212" t="b">
        <f t="shared" si="6"/>
        <v>1</v>
      </c>
      <c r="E657" s="212">
        <v>20170162</v>
      </c>
      <c r="F657" s="215" t="e">
        <f t="shared" si="7"/>
        <v>#REF!</v>
      </c>
      <c r="G657" s="215" t="e">
        <f t="shared" si="8"/>
        <v>#REF!</v>
      </c>
      <c r="H657" s="215">
        <f>VLOOKUP(E657,'Captacao ANO A ANO'!$A$1:$E$703,5,FALSE)</f>
        <v>4270.4399999999996</v>
      </c>
    </row>
    <row r="658" spans="2:8" ht="15.75" hidden="1" customHeight="1" x14ac:dyDescent="0.25">
      <c r="B658" s="212">
        <v>20170163</v>
      </c>
      <c r="D658" s="212" t="b">
        <f t="shared" si="6"/>
        <v>1</v>
      </c>
      <c r="E658" s="212">
        <v>20170163</v>
      </c>
      <c r="F658" s="215" t="e">
        <f t="shared" si="7"/>
        <v>#REF!</v>
      </c>
      <c r="G658" s="215" t="e">
        <f t="shared" si="8"/>
        <v>#REF!</v>
      </c>
      <c r="H658" s="215">
        <f>VLOOKUP(E658,'Captacao ANO A ANO'!$A$1:$E$703,5,FALSE)</f>
        <v>3257.14</v>
      </c>
    </row>
    <row r="659" spans="2:8" ht="15.75" hidden="1" customHeight="1" x14ac:dyDescent="0.25">
      <c r="B659" s="212">
        <v>20170164</v>
      </c>
      <c r="D659" s="212" t="b">
        <f t="shared" si="6"/>
        <v>1</v>
      </c>
      <c r="E659" s="212">
        <v>20170164</v>
      </c>
      <c r="F659" s="215" t="e">
        <f t="shared" si="7"/>
        <v>#REF!</v>
      </c>
      <c r="G659" s="215" t="e">
        <f t="shared" si="8"/>
        <v>#REF!</v>
      </c>
      <c r="H659" s="215">
        <f>VLOOKUP(E659,'Captacao ANO A ANO'!$A$1:$E$703,5,FALSE)</f>
        <v>3413.5</v>
      </c>
    </row>
    <row r="660" spans="2:8" ht="15.75" hidden="1" customHeight="1" x14ac:dyDescent="0.25">
      <c r="B660" s="212">
        <v>20170165</v>
      </c>
      <c r="D660" s="212" t="b">
        <f t="shared" si="6"/>
        <v>1</v>
      </c>
      <c r="E660" s="212">
        <v>20170165</v>
      </c>
      <c r="F660" s="215" t="e">
        <f t="shared" si="7"/>
        <v>#REF!</v>
      </c>
      <c r="G660" s="215" t="e">
        <f t="shared" si="8"/>
        <v>#REF!</v>
      </c>
      <c r="H660" s="215">
        <f>VLOOKUP(E660,'Captacao ANO A ANO'!$A$1:$E$703,5,FALSE)</f>
        <v>5088.3900000000003</v>
      </c>
    </row>
    <row r="661" spans="2:8" ht="15.75" hidden="1" customHeight="1" x14ac:dyDescent="0.25">
      <c r="B661" s="212">
        <v>20170166</v>
      </c>
      <c r="D661" s="212" t="b">
        <f t="shared" si="6"/>
        <v>1</v>
      </c>
      <c r="E661" s="212">
        <v>20170166</v>
      </c>
      <c r="F661" s="215" t="e">
        <f t="shared" si="7"/>
        <v>#REF!</v>
      </c>
      <c r="G661" s="215" t="e">
        <f t="shared" si="8"/>
        <v>#REF!</v>
      </c>
      <c r="H661" s="215">
        <f>VLOOKUP(E661,'Captacao ANO A ANO'!$A$1:$E$703,5,FALSE)</f>
        <v>2914.42</v>
      </c>
    </row>
    <row r="662" spans="2:8" ht="15.75" hidden="1" customHeight="1" x14ac:dyDescent="0.25">
      <c r="B662" s="212">
        <v>20170167</v>
      </c>
      <c r="D662" s="212" t="b">
        <f t="shared" si="6"/>
        <v>1</v>
      </c>
      <c r="E662" s="212">
        <v>20170167</v>
      </c>
      <c r="F662" s="215" t="e">
        <f t="shared" si="7"/>
        <v>#REF!</v>
      </c>
      <c r="G662" s="215" t="e">
        <f t="shared" si="8"/>
        <v>#REF!</v>
      </c>
      <c r="H662" s="215">
        <f>VLOOKUP(E662,'Captacao ANO A ANO'!$A$1:$E$703,5,FALSE)</f>
        <v>2496.64</v>
      </c>
    </row>
    <row r="663" spans="2:8" ht="15.75" hidden="1" customHeight="1" x14ac:dyDescent="0.25">
      <c r="B663" s="212">
        <v>20170168</v>
      </c>
      <c r="D663" s="212" t="b">
        <f t="shared" si="6"/>
        <v>1</v>
      </c>
      <c r="E663" s="212">
        <v>20170168</v>
      </c>
      <c r="F663" s="215" t="e">
        <f t="shared" si="7"/>
        <v>#REF!</v>
      </c>
      <c r="G663" s="215" t="e">
        <f t="shared" si="8"/>
        <v>#REF!</v>
      </c>
      <c r="H663" s="215">
        <f>VLOOKUP(E663,'Captacao ANO A ANO'!$A$1:$E$703,5,FALSE)</f>
        <v>2848.14</v>
      </c>
    </row>
    <row r="664" spans="2:8" ht="15.75" hidden="1" customHeight="1" x14ac:dyDescent="0.25">
      <c r="B664" s="212">
        <v>20170169</v>
      </c>
      <c r="D664" s="212" t="b">
        <f t="shared" si="6"/>
        <v>1</v>
      </c>
      <c r="E664" s="212">
        <v>20170169</v>
      </c>
      <c r="F664" s="215" t="e">
        <f t="shared" si="7"/>
        <v>#REF!</v>
      </c>
      <c r="G664" s="215" t="e">
        <f t="shared" si="8"/>
        <v>#REF!</v>
      </c>
      <c r="H664" s="215">
        <f>VLOOKUP(E664,'Captacao ANO A ANO'!$A$1:$E$703,5,FALSE)</f>
        <v>4559.25</v>
      </c>
    </row>
    <row r="665" spans="2:8" ht="15.75" hidden="1" customHeight="1" x14ac:dyDescent="0.25">
      <c r="B665" s="212">
        <v>20170170</v>
      </c>
      <c r="D665" s="212" t="b">
        <f t="shared" si="6"/>
        <v>1</v>
      </c>
      <c r="E665" s="212">
        <v>20170170</v>
      </c>
      <c r="F665" s="215" t="e">
        <f t="shared" si="7"/>
        <v>#REF!</v>
      </c>
      <c r="G665" s="215" t="e">
        <f t="shared" si="8"/>
        <v>#REF!</v>
      </c>
      <c r="H665" s="215">
        <f>VLOOKUP(E665,'Captacao ANO A ANO'!$A$1:$E$703,5,FALSE)</f>
        <v>5494.98</v>
      </c>
    </row>
    <row r="666" spans="2:8" ht="15.75" hidden="1" customHeight="1" x14ac:dyDescent="0.25">
      <c r="B666" s="212">
        <v>20170171</v>
      </c>
      <c r="D666" s="212" t="b">
        <f t="shared" si="6"/>
        <v>1</v>
      </c>
      <c r="E666" s="212">
        <v>20170171</v>
      </c>
      <c r="F666" s="215" t="e">
        <f t="shared" si="7"/>
        <v>#REF!</v>
      </c>
      <c r="G666" s="215" t="e">
        <f t="shared" si="8"/>
        <v>#REF!</v>
      </c>
      <c r="H666" s="215">
        <f>VLOOKUP(E666,'Captacao ANO A ANO'!$A$1:$E$703,5,FALSE)</f>
        <v>5436.84</v>
      </c>
    </row>
    <row r="667" spans="2:8" ht="15.75" hidden="1" customHeight="1" x14ac:dyDescent="0.25">
      <c r="B667" s="212">
        <v>20170172</v>
      </c>
      <c r="D667" s="212" t="b">
        <f t="shared" si="6"/>
        <v>1</v>
      </c>
      <c r="E667" s="212">
        <v>20170172</v>
      </c>
      <c r="F667" s="215" t="e">
        <f t="shared" si="7"/>
        <v>#REF!</v>
      </c>
      <c r="G667" s="215" t="e">
        <f t="shared" si="8"/>
        <v>#REF!</v>
      </c>
      <c r="H667" s="215">
        <f>VLOOKUP(E667,'Captacao ANO A ANO'!$A$1:$E$703,5,FALSE)</f>
        <v>3392.46</v>
      </c>
    </row>
    <row r="668" spans="2:8" ht="15.75" hidden="1" customHeight="1" x14ac:dyDescent="0.25">
      <c r="B668" s="212">
        <v>20170173</v>
      </c>
      <c r="D668" s="212" t="b">
        <f t="shared" si="6"/>
        <v>1</v>
      </c>
      <c r="E668" s="212">
        <v>20170173</v>
      </c>
      <c r="F668" s="215" t="e">
        <f t="shared" si="7"/>
        <v>#REF!</v>
      </c>
      <c r="G668" s="215" t="e">
        <f t="shared" si="8"/>
        <v>#REF!</v>
      </c>
      <c r="H668" s="215">
        <f>VLOOKUP(E668,'Captacao ANO A ANO'!$A$1:$E$703,5,FALSE)</f>
        <v>2504.7199999999998</v>
      </c>
    </row>
    <row r="669" spans="2:8" ht="15.75" hidden="1" customHeight="1" x14ac:dyDescent="0.25">
      <c r="B669" s="212">
        <v>20170174</v>
      </c>
      <c r="D669" s="212" t="b">
        <f t="shared" si="6"/>
        <v>1</v>
      </c>
      <c r="E669" s="212">
        <v>20170174</v>
      </c>
      <c r="F669" s="215" t="e">
        <f t="shared" si="7"/>
        <v>#REF!</v>
      </c>
      <c r="G669" s="215" t="e">
        <f t="shared" si="8"/>
        <v>#REF!</v>
      </c>
      <c r="H669" s="215">
        <f>VLOOKUP(E669,'Captacao ANO A ANO'!$A$1:$E$703,5,FALSE)</f>
        <v>4103.2</v>
      </c>
    </row>
    <row r="670" spans="2:8" ht="15.75" hidden="1" customHeight="1" x14ac:dyDescent="0.25">
      <c r="B670" s="212">
        <v>20170175</v>
      </c>
      <c r="D670" s="212" t="b">
        <f t="shared" si="6"/>
        <v>1</v>
      </c>
      <c r="E670" s="212">
        <v>20170175</v>
      </c>
      <c r="F670" s="215" t="e">
        <f t="shared" si="7"/>
        <v>#REF!</v>
      </c>
      <c r="G670" s="215" t="e">
        <f t="shared" si="8"/>
        <v>#REF!</v>
      </c>
      <c r="H670" s="215">
        <f>VLOOKUP(E670,'Captacao ANO A ANO'!$A$1:$E$703,5,FALSE)</f>
        <v>4907.3</v>
      </c>
    </row>
    <row r="671" spans="2:8" ht="15.75" hidden="1" customHeight="1" x14ac:dyDescent="0.25">
      <c r="B671" s="212">
        <v>20170176</v>
      </c>
      <c r="D671" s="212" t="b">
        <f t="shared" si="6"/>
        <v>1</v>
      </c>
      <c r="E671" s="212">
        <v>20170176</v>
      </c>
      <c r="F671" s="215" t="e">
        <f t="shared" si="7"/>
        <v>#REF!</v>
      </c>
      <c r="G671" s="215" t="e">
        <f t="shared" si="8"/>
        <v>#REF!</v>
      </c>
      <c r="H671" s="215">
        <f>VLOOKUP(E671,'Captacao ANO A ANO'!$A$1:$E$703,5,FALSE)</f>
        <v>3287.19</v>
      </c>
    </row>
    <row r="672" spans="2:8" ht="15.75" hidden="1" customHeight="1" x14ac:dyDescent="0.25">
      <c r="B672" s="212">
        <v>20170177</v>
      </c>
      <c r="D672" s="212" t="b">
        <f t="shared" si="6"/>
        <v>1</v>
      </c>
      <c r="E672" s="212">
        <v>20170177</v>
      </c>
      <c r="F672" s="215" t="e">
        <f t="shared" si="7"/>
        <v>#REF!</v>
      </c>
      <c r="G672" s="215" t="e">
        <f t="shared" si="8"/>
        <v>#REF!</v>
      </c>
      <c r="H672" s="215">
        <f>VLOOKUP(E672,'Captacao ANO A ANO'!$A$1:$E$703,5,FALSE)</f>
        <v>5564.2</v>
      </c>
    </row>
    <row r="673" spans="2:8" ht="15.75" hidden="1" customHeight="1" x14ac:dyDescent="0.25">
      <c r="B673" s="212">
        <v>20170178</v>
      </c>
      <c r="D673" s="212" t="b">
        <f t="shared" si="6"/>
        <v>1</v>
      </c>
      <c r="E673" s="212">
        <v>20170178</v>
      </c>
      <c r="F673" s="215" t="e">
        <f t="shared" si="7"/>
        <v>#REF!</v>
      </c>
      <c r="G673" s="215" t="e">
        <f t="shared" si="8"/>
        <v>#REF!</v>
      </c>
      <c r="H673" s="215">
        <f>VLOOKUP(E673,'Captacao ANO A ANO'!$A$1:$E$703,5,FALSE)</f>
        <v>5162.8900000000003</v>
      </c>
    </row>
    <row r="674" spans="2:8" ht="15.75" hidden="1" customHeight="1" x14ac:dyDescent="0.25">
      <c r="B674" s="212">
        <v>20170179</v>
      </c>
      <c r="D674" s="212" t="b">
        <f t="shared" si="6"/>
        <v>1</v>
      </c>
      <c r="E674" s="212">
        <v>20170179</v>
      </c>
      <c r="F674" s="215" t="e">
        <f t="shared" si="7"/>
        <v>#REF!</v>
      </c>
      <c r="G674" s="215" t="e">
        <f t="shared" si="8"/>
        <v>#REF!</v>
      </c>
      <c r="H674" s="215">
        <f>VLOOKUP(E674,'Captacao ANO A ANO'!$A$1:$E$703,5,FALSE)</f>
        <v>2134.4899999999998</v>
      </c>
    </row>
    <row r="675" spans="2:8" ht="15.75" hidden="1" customHeight="1" x14ac:dyDescent="0.25">
      <c r="B675" s="212">
        <v>20170180</v>
      </c>
      <c r="D675" s="212" t="b">
        <f t="shared" si="6"/>
        <v>1</v>
      </c>
      <c r="E675" s="212">
        <v>20170180</v>
      </c>
      <c r="F675" s="215" t="e">
        <f t="shared" si="7"/>
        <v>#REF!</v>
      </c>
      <c r="G675" s="215" t="e">
        <f t="shared" si="8"/>
        <v>#REF!</v>
      </c>
      <c r="H675" s="215">
        <f>VLOOKUP(E675,'Captacao ANO A ANO'!$A$1:$E$703,5,FALSE)</f>
        <v>3990.86</v>
      </c>
    </row>
    <row r="676" spans="2:8" ht="15.75" hidden="1" customHeight="1" x14ac:dyDescent="0.25">
      <c r="B676" s="212">
        <v>20170181</v>
      </c>
      <c r="D676" s="212" t="b">
        <f t="shared" si="6"/>
        <v>1</v>
      </c>
      <c r="E676" s="212">
        <v>20170181</v>
      </c>
      <c r="F676" s="215" t="e">
        <f t="shared" si="7"/>
        <v>#REF!</v>
      </c>
      <c r="G676" s="215" t="e">
        <f t="shared" si="8"/>
        <v>#REF!</v>
      </c>
      <c r="H676" s="215">
        <f>VLOOKUP(E676,'Captacao ANO A ANO'!$A$1:$E$703,5,FALSE)</f>
        <v>2469.0500000000002</v>
      </c>
    </row>
    <row r="677" spans="2:8" ht="15.75" hidden="1" customHeight="1" x14ac:dyDescent="0.25">
      <c r="B677" s="212">
        <v>20170182</v>
      </c>
      <c r="D677" s="212" t="b">
        <f t="shared" si="6"/>
        <v>1</v>
      </c>
      <c r="E677" s="212">
        <v>20170182</v>
      </c>
      <c r="F677" s="215" t="e">
        <f t="shared" si="7"/>
        <v>#REF!</v>
      </c>
      <c r="G677" s="215" t="e">
        <f t="shared" si="8"/>
        <v>#REF!</v>
      </c>
      <c r="H677" s="215">
        <f>VLOOKUP(E677,'Captacao ANO A ANO'!$A$1:$E$703,5,FALSE)</f>
        <v>1720.07</v>
      </c>
    </row>
    <row r="678" spans="2:8" ht="15.75" hidden="1" customHeight="1" x14ac:dyDescent="0.25">
      <c r="B678" s="212">
        <v>20170183</v>
      </c>
      <c r="D678" s="212" t="b">
        <f t="shared" si="6"/>
        <v>1</v>
      </c>
      <c r="E678" s="212">
        <v>20170183</v>
      </c>
      <c r="F678" s="215" t="e">
        <f t="shared" si="7"/>
        <v>#REF!</v>
      </c>
      <c r="G678" s="215" t="e">
        <f t="shared" si="8"/>
        <v>#REF!</v>
      </c>
      <c r="H678" s="215">
        <f>VLOOKUP(E678,'Captacao ANO A ANO'!$A$1:$E$703,5,FALSE)</f>
        <v>3952.3</v>
      </c>
    </row>
    <row r="679" spans="2:8" ht="15.75" hidden="1" customHeight="1" x14ac:dyDescent="0.25">
      <c r="B679" s="212">
        <v>20170184</v>
      </c>
      <c r="D679" s="212" t="b">
        <f t="shared" si="6"/>
        <v>1</v>
      </c>
      <c r="E679" s="212">
        <v>20170184</v>
      </c>
      <c r="F679" s="215" t="e">
        <f t="shared" si="7"/>
        <v>#REF!</v>
      </c>
      <c r="G679" s="215" t="e">
        <f t="shared" si="8"/>
        <v>#REF!</v>
      </c>
      <c r="H679" s="215">
        <f>VLOOKUP(E679,'Captacao ANO A ANO'!$A$1:$E$703,5,FALSE)</f>
        <v>2102.66</v>
      </c>
    </row>
    <row r="680" spans="2:8" ht="15.75" hidden="1" customHeight="1" x14ac:dyDescent="0.25">
      <c r="B680" s="212">
        <v>20170185</v>
      </c>
      <c r="D680" s="212" t="b">
        <f t="shared" si="6"/>
        <v>1</v>
      </c>
      <c r="E680" s="212">
        <v>20170185</v>
      </c>
      <c r="F680" s="215" t="e">
        <f t="shared" si="7"/>
        <v>#REF!</v>
      </c>
      <c r="G680" s="215" t="e">
        <f t="shared" si="8"/>
        <v>#REF!</v>
      </c>
      <c r="H680" s="215">
        <f>VLOOKUP(E680,'Captacao ANO A ANO'!$A$1:$E$703,5,FALSE)</f>
        <v>3172.68</v>
      </c>
    </row>
    <row r="681" spans="2:8" ht="15.75" hidden="1" customHeight="1" x14ac:dyDescent="0.25">
      <c r="B681" s="212">
        <v>20170186</v>
      </c>
      <c r="D681" s="212" t="b">
        <f t="shared" si="6"/>
        <v>1</v>
      </c>
      <c r="E681" s="212">
        <v>20170186</v>
      </c>
      <c r="F681" s="215" t="e">
        <f t="shared" si="7"/>
        <v>#REF!</v>
      </c>
      <c r="G681" s="215" t="e">
        <f t="shared" si="8"/>
        <v>#REF!</v>
      </c>
      <c r="H681" s="215">
        <f>VLOOKUP(E681,'Captacao ANO A ANO'!$A$1:$E$703,5,FALSE)</f>
        <v>3997.59</v>
      </c>
    </row>
    <row r="682" spans="2:8" ht="15.75" hidden="1" customHeight="1" x14ac:dyDescent="0.25">
      <c r="B682" s="212">
        <v>20170187</v>
      </c>
      <c r="D682" s="212" t="b">
        <f t="shared" si="6"/>
        <v>1</v>
      </c>
      <c r="E682" s="212">
        <v>20170187</v>
      </c>
      <c r="F682" s="215" t="e">
        <f t="shared" si="7"/>
        <v>#REF!</v>
      </c>
      <c r="G682" s="215" t="e">
        <f t="shared" si="8"/>
        <v>#REF!</v>
      </c>
      <c r="H682" s="215">
        <f>VLOOKUP(E682,'Captacao ANO A ANO'!$A$1:$E$703,5,FALSE)</f>
        <v>3410.52</v>
      </c>
    </row>
    <row r="683" spans="2:8" ht="15.75" hidden="1" customHeight="1" x14ac:dyDescent="0.25">
      <c r="B683" s="212">
        <v>20170188</v>
      </c>
      <c r="D683" s="212" t="b">
        <f t="shared" si="6"/>
        <v>1</v>
      </c>
      <c r="E683" s="212">
        <v>20170188</v>
      </c>
      <c r="F683" s="215" t="e">
        <f t="shared" si="7"/>
        <v>#REF!</v>
      </c>
      <c r="G683" s="215" t="e">
        <f t="shared" si="8"/>
        <v>#REF!</v>
      </c>
      <c r="H683" s="215">
        <f>VLOOKUP(E683,'Captacao ANO A ANO'!$A$1:$E$703,5,FALSE)</f>
        <v>3337.04</v>
      </c>
    </row>
    <row r="684" spans="2:8" ht="15.75" hidden="1" customHeight="1" x14ac:dyDescent="0.25">
      <c r="B684" s="212">
        <v>20170189</v>
      </c>
      <c r="D684" s="212" t="b">
        <f t="shared" si="6"/>
        <v>1</v>
      </c>
      <c r="E684" s="212">
        <v>20170189</v>
      </c>
      <c r="F684" s="215" t="e">
        <f t="shared" si="7"/>
        <v>#REF!</v>
      </c>
      <c r="G684" s="215" t="e">
        <f t="shared" si="8"/>
        <v>#REF!</v>
      </c>
      <c r="H684" s="215">
        <f>VLOOKUP(E684,'Captacao ANO A ANO'!$A$1:$E$703,5,FALSE)</f>
        <v>2961.71</v>
      </c>
    </row>
    <row r="685" spans="2:8" ht="15.75" hidden="1" customHeight="1" x14ac:dyDescent="0.25">
      <c r="B685" s="212">
        <v>20170190</v>
      </c>
      <c r="D685" s="212" t="b">
        <f t="shared" si="6"/>
        <v>1</v>
      </c>
      <c r="E685" s="212">
        <v>20170190</v>
      </c>
      <c r="F685" s="215" t="e">
        <f t="shared" si="7"/>
        <v>#REF!</v>
      </c>
      <c r="G685" s="215" t="e">
        <f t="shared" si="8"/>
        <v>#REF!</v>
      </c>
      <c r="H685" s="215">
        <f>VLOOKUP(E685,'Captacao ANO A ANO'!$A$1:$E$703,5,FALSE)</f>
        <v>2676.08</v>
      </c>
    </row>
    <row r="686" spans="2:8" ht="15.75" hidden="1" customHeight="1" x14ac:dyDescent="0.25">
      <c r="B686" s="212">
        <v>20170191</v>
      </c>
      <c r="D686" s="212" t="b">
        <f t="shared" si="6"/>
        <v>1</v>
      </c>
      <c r="E686" s="212">
        <v>20170191</v>
      </c>
      <c r="F686" s="215" t="e">
        <f t="shared" si="7"/>
        <v>#REF!</v>
      </c>
      <c r="G686" s="215" t="e">
        <f t="shared" si="8"/>
        <v>#REF!</v>
      </c>
      <c r="H686" s="215">
        <f>VLOOKUP(E686,'Captacao ANO A ANO'!$A$1:$E$703,5,FALSE)</f>
        <v>3157.71</v>
      </c>
    </row>
    <row r="687" spans="2:8" ht="15.75" hidden="1" customHeight="1" x14ac:dyDescent="0.25">
      <c r="B687" s="212">
        <v>20170192</v>
      </c>
      <c r="D687" s="212" t="b">
        <f t="shared" si="6"/>
        <v>1</v>
      </c>
      <c r="E687" s="212">
        <v>20170192</v>
      </c>
      <c r="F687" s="215" t="e">
        <f t="shared" si="7"/>
        <v>#REF!</v>
      </c>
      <c r="G687" s="215" t="e">
        <f t="shared" si="8"/>
        <v>#REF!</v>
      </c>
      <c r="H687" s="215">
        <f>VLOOKUP(E687,'Captacao ANO A ANO'!$A$1:$E$703,5,FALSE)</f>
        <v>1450.22</v>
      </c>
    </row>
    <row r="688" spans="2:8" ht="15.75" hidden="1" customHeight="1" x14ac:dyDescent="0.25">
      <c r="B688" s="212">
        <v>20170193</v>
      </c>
      <c r="D688" s="212" t="b">
        <f t="shared" si="6"/>
        <v>1</v>
      </c>
      <c r="E688" s="212">
        <v>20170193</v>
      </c>
      <c r="F688" s="215" t="e">
        <f t="shared" si="7"/>
        <v>#REF!</v>
      </c>
      <c r="G688" s="215" t="e">
        <f t="shared" si="8"/>
        <v>#REF!</v>
      </c>
      <c r="H688" s="215">
        <f>VLOOKUP(E688,'Captacao ANO A ANO'!$A$1:$E$703,5,FALSE)</f>
        <v>3393.14</v>
      </c>
    </row>
    <row r="689" spans="2:9" ht="15.75" hidden="1" customHeight="1" x14ac:dyDescent="0.25">
      <c r="B689" s="212">
        <v>20170194</v>
      </c>
      <c r="D689" s="212" t="b">
        <f t="shared" si="6"/>
        <v>1</v>
      </c>
      <c r="E689" s="212">
        <v>20170194</v>
      </c>
      <c r="F689" s="215" t="e">
        <f t="shared" si="7"/>
        <v>#REF!</v>
      </c>
      <c r="G689" s="215" t="e">
        <f t="shared" si="8"/>
        <v>#REF!</v>
      </c>
      <c r="H689" s="215">
        <f>VLOOKUP(E689,'Captacao ANO A ANO'!$A$1:$E$703,5,FALSE)</f>
        <v>2581.08</v>
      </c>
    </row>
    <row r="690" spans="2:9" ht="15.75" hidden="1" customHeight="1" x14ac:dyDescent="0.25">
      <c r="B690" s="212">
        <v>20170195</v>
      </c>
      <c r="D690" s="212" t="b">
        <f t="shared" si="6"/>
        <v>1</v>
      </c>
      <c r="E690" s="212">
        <v>20170195</v>
      </c>
      <c r="F690" s="215" t="e">
        <f t="shared" si="7"/>
        <v>#REF!</v>
      </c>
      <c r="G690" s="215" t="e">
        <f t="shared" si="8"/>
        <v>#REF!</v>
      </c>
      <c r="H690" s="215">
        <f>VLOOKUP(E690,'Captacao ANO A ANO'!$A$1:$E$703,5,FALSE)</f>
        <v>2397.7199999999998</v>
      </c>
    </row>
    <row r="691" spans="2:9" ht="15.75" hidden="1" customHeight="1" x14ac:dyDescent="0.25">
      <c r="B691" s="212">
        <v>20170196</v>
      </c>
      <c r="D691" s="212" t="b">
        <f t="shared" si="6"/>
        <v>1</v>
      </c>
      <c r="E691" s="212">
        <v>20170196</v>
      </c>
      <c r="F691" s="215" t="e">
        <f t="shared" si="7"/>
        <v>#REF!</v>
      </c>
      <c r="G691" s="215" t="e">
        <f t="shared" si="8"/>
        <v>#REF!</v>
      </c>
      <c r="H691" s="215">
        <f>VLOOKUP(E691,'Captacao ANO A ANO'!$A$1:$E$703,5,FALSE)</f>
        <v>3341.47</v>
      </c>
    </row>
    <row r="692" spans="2:9" ht="15.75" hidden="1" customHeight="1" x14ac:dyDescent="0.25">
      <c r="B692" s="212">
        <v>20170197</v>
      </c>
      <c r="D692" s="212" t="b">
        <f t="shared" si="6"/>
        <v>1</v>
      </c>
      <c r="E692" s="212">
        <v>20170197</v>
      </c>
      <c r="F692" s="215" t="e">
        <f t="shared" si="7"/>
        <v>#REF!</v>
      </c>
      <c r="G692" s="215" t="e">
        <f t="shared" si="8"/>
        <v>#REF!</v>
      </c>
      <c r="H692" s="215">
        <f>VLOOKUP(E692,'Captacao ANO A ANO'!$A$1:$E$703,5,FALSE)</f>
        <v>2751.14</v>
      </c>
    </row>
    <row r="693" spans="2:9" ht="15.75" hidden="1" customHeight="1" x14ac:dyDescent="0.25">
      <c r="B693" s="212">
        <v>20170198</v>
      </c>
      <c r="D693" s="212" t="b">
        <f t="shared" si="6"/>
        <v>1</v>
      </c>
      <c r="E693" s="212">
        <v>20170198</v>
      </c>
      <c r="F693" s="215" t="e">
        <f t="shared" si="7"/>
        <v>#REF!</v>
      </c>
      <c r="G693" s="215" t="e">
        <f t="shared" si="8"/>
        <v>#REF!</v>
      </c>
      <c r="H693" s="215">
        <f>VLOOKUP(E693,'Captacao ANO A ANO'!$A$1:$E$703,5,FALSE)</f>
        <v>2657.68</v>
      </c>
    </row>
    <row r="694" spans="2:9" ht="15.75" hidden="1" customHeight="1" x14ac:dyDescent="0.25">
      <c r="B694" s="212">
        <v>20170199</v>
      </c>
      <c r="D694" s="212" t="b">
        <f t="shared" si="6"/>
        <v>1</v>
      </c>
      <c r="E694" s="212">
        <v>20170199</v>
      </c>
      <c r="F694" s="215" t="e">
        <f t="shared" si="7"/>
        <v>#REF!</v>
      </c>
      <c r="G694" s="215" t="e">
        <f t="shared" si="8"/>
        <v>#REF!</v>
      </c>
      <c r="H694" s="215">
        <f>VLOOKUP(E694,'Captacao ANO A ANO'!$A$1:$E$703,5,FALSE)</f>
        <v>2969.61</v>
      </c>
    </row>
    <row r="695" spans="2:9" ht="15.75" hidden="1" customHeight="1" x14ac:dyDescent="0.25">
      <c r="B695" s="212">
        <v>20170200</v>
      </c>
      <c r="D695" s="212" t="b">
        <f t="shared" si="6"/>
        <v>1</v>
      </c>
      <c r="E695" s="212">
        <v>20170200</v>
      </c>
      <c r="F695" s="215" t="e">
        <f t="shared" si="7"/>
        <v>#REF!</v>
      </c>
      <c r="G695" s="215" t="e">
        <f t="shared" si="8"/>
        <v>#REF!</v>
      </c>
      <c r="H695" s="215">
        <f>VLOOKUP(E695,'Captacao ANO A ANO'!$A$1:$E$703,5,FALSE)</f>
        <v>2762.16</v>
      </c>
    </row>
    <row r="696" spans="2:9" ht="15.75" hidden="1" customHeight="1" x14ac:dyDescent="0.25">
      <c r="B696" s="212">
        <v>20170201</v>
      </c>
      <c r="D696" s="212" t="b">
        <f t="shared" si="6"/>
        <v>1</v>
      </c>
      <c r="E696" s="212">
        <v>20170201</v>
      </c>
      <c r="F696" s="215" t="e">
        <f t="shared" si="7"/>
        <v>#REF!</v>
      </c>
      <c r="G696" s="215" t="e">
        <f t="shared" si="8"/>
        <v>#REF!</v>
      </c>
      <c r="H696" s="215">
        <f>VLOOKUP(E696,'Captacao ANO A ANO'!$A$1:$E$703,5,FALSE)</f>
        <v>1123.28</v>
      </c>
    </row>
    <row r="697" spans="2:9" ht="15.75" hidden="1" customHeight="1" x14ac:dyDescent="0.25">
      <c r="B697" s="212">
        <v>20170203</v>
      </c>
      <c r="D697" s="212" t="b">
        <f t="shared" si="6"/>
        <v>1</v>
      </c>
      <c r="E697" s="212">
        <v>20170203</v>
      </c>
      <c r="F697" s="215" t="e">
        <f t="shared" si="7"/>
        <v>#REF!</v>
      </c>
      <c r="G697" s="215" t="e">
        <f t="shared" si="8"/>
        <v>#REF!</v>
      </c>
      <c r="H697" s="215" t="e">
        <f>VLOOKUP(E697,'Captacao ANO A ANO'!$A$1:$E$703,5,FALSE)</f>
        <v>#N/A</v>
      </c>
    </row>
    <row r="698" spans="2:9" ht="15.75" hidden="1" customHeight="1" x14ac:dyDescent="0.25">
      <c r="B698" s="212">
        <v>20170204</v>
      </c>
      <c r="D698" s="212" t="b">
        <f t="shared" si="6"/>
        <v>1</v>
      </c>
      <c r="E698" s="212">
        <v>20170204</v>
      </c>
      <c r="F698" s="215" t="e">
        <f t="shared" si="7"/>
        <v>#REF!</v>
      </c>
      <c r="G698" s="215" t="e">
        <f t="shared" si="8"/>
        <v>#REF!</v>
      </c>
      <c r="H698" s="215">
        <f>VLOOKUP(E698,'Captacao ANO A ANO'!$A$1:$E$703,5,FALSE)</f>
        <v>40000</v>
      </c>
    </row>
    <row r="699" spans="2:9" ht="15.75" hidden="1" customHeight="1" x14ac:dyDescent="0.25">
      <c r="B699" s="212">
        <v>20170205</v>
      </c>
      <c r="D699" s="212" t="b">
        <f t="shared" si="6"/>
        <v>1</v>
      </c>
      <c r="E699" s="212">
        <v>20170205</v>
      </c>
      <c r="F699" s="215" t="e">
        <f t="shared" si="7"/>
        <v>#REF!</v>
      </c>
      <c r="G699" s="215" t="e">
        <f t="shared" si="8"/>
        <v>#REF!</v>
      </c>
      <c r="H699" s="215">
        <f>VLOOKUP(E699,'Captacao ANO A ANO'!$A$1:$E$703,5,FALSE)</f>
        <v>59698.42</v>
      </c>
    </row>
    <row r="700" spans="2:9" ht="15.75" customHeight="1" x14ac:dyDescent="0.25">
      <c r="D700" s="212" t="b">
        <f t="shared" si="6"/>
        <v>0</v>
      </c>
      <c r="E700" s="212">
        <v>20170206</v>
      </c>
      <c r="F700" s="215" t="e">
        <f t="shared" si="7"/>
        <v>#REF!</v>
      </c>
      <c r="G700" s="215" t="e">
        <f t="shared" si="8"/>
        <v>#REF!</v>
      </c>
      <c r="H700" s="215" t="e">
        <f>VLOOKUP(E700,'Captacao ANO A ANO'!$A$1:$E$703,5,FALSE)</f>
        <v>#N/A</v>
      </c>
      <c r="I700" s="285" t="s">
        <v>3836</v>
      </c>
    </row>
    <row r="701" spans="2:9" ht="15.75" hidden="1" customHeight="1" x14ac:dyDescent="0.25">
      <c r="B701" s="212">
        <v>20170207</v>
      </c>
      <c r="D701" s="212" t="b">
        <f t="shared" si="6"/>
        <v>1</v>
      </c>
      <c r="E701" s="212">
        <v>20170207</v>
      </c>
      <c r="F701" s="215" t="e">
        <f t="shared" si="7"/>
        <v>#REF!</v>
      </c>
      <c r="G701" s="215" t="e">
        <f t="shared" si="8"/>
        <v>#REF!</v>
      </c>
      <c r="H701" s="215" t="e">
        <f>VLOOKUP(E701,'Captacao ANO A ANO'!$A$1:$E$703,5,FALSE)</f>
        <v>#N/A</v>
      </c>
    </row>
    <row r="702" spans="2:9" ht="15.75" hidden="1" customHeight="1" x14ac:dyDescent="0.25">
      <c r="B702" s="212">
        <v>20170209</v>
      </c>
      <c r="D702" s="212" t="b">
        <f t="shared" si="6"/>
        <v>1</v>
      </c>
      <c r="E702" s="212">
        <v>20170209</v>
      </c>
      <c r="F702" s="215" t="e">
        <f t="shared" si="7"/>
        <v>#REF!</v>
      </c>
      <c r="G702" s="215" t="e">
        <f t="shared" si="8"/>
        <v>#REF!</v>
      </c>
      <c r="H702" s="215" t="e">
        <f>VLOOKUP(E702,'Captacao ANO A ANO'!$A$1:$E$703,5,FALSE)</f>
        <v>#N/A</v>
      </c>
    </row>
    <row r="703" spans="2:9" ht="15.75" hidden="1" customHeight="1" x14ac:dyDescent="0.25">
      <c r="B703" s="212">
        <v>20170210</v>
      </c>
      <c r="D703" s="212" t="b">
        <f t="shared" si="6"/>
        <v>1</v>
      </c>
      <c r="E703" s="212">
        <v>20170210</v>
      </c>
      <c r="F703" s="215" t="e">
        <f t="shared" si="7"/>
        <v>#REF!</v>
      </c>
      <c r="G703" s="215" t="e">
        <f t="shared" si="8"/>
        <v>#REF!</v>
      </c>
      <c r="H703" s="215" t="e">
        <f>VLOOKUP(E703,'Captacao ANO A ANO'!$A$1:$E$703,5,FALSE)</f>
        <v>#N/A</v>
      </c>
    </row>
    <row r="704" spans="2:9" ht="15.75" hidden="1" customHeight="1" x14ac:dyDescent="0.25">
      <c r="B704" s="212">
        <v>20170212</v>
      </c>
      <c r="C704" s="212" t="e">
        <f t="shared" ref="C704:C707" si="10">VLOOKUP(B704,#REF!,2,FALSE)</f>
        <v>#REF!</v>
      </c>
      <c r="D704" s="212" t="b">
        <f t="shared" si="6"/>
        <v>1</v>
      </c>
      <c r="E704" s="212">
        <f t="shared" ref="E704:E707" si="11">B704</f>
        <v>20170212</v>
      </c>
      <c r="F704" s="215" t="e">
        <f t="shared" si="7"/>
        <v>#REF!</v>
      </c>
      <c r="G704" s="215" t="e">
        <f t="shared" si="8"/>
        <v>#REF!</v>
      </c>
      <c r="H704" s="215">
        <f>VLOOKUP(E704,'Captacao ANO A ANO'!$A$1:$E$724,5,FALSE)</f>
        <v>197632.44</v>
      </c>
    </row>
    <row r="705" spans="2:8" ht="15.75" hidden="1" customHeight="1" x14ac:dyDescent="0.25">
      <c r="B705" s="212">
        <v>20170216</v>
      </c>
      <c r="C705" s="212" t="e">
        <f t="shared" si="10"/>
        <v>#REF!</v>
      </c>
      <c r="D705" s="212" t="b">
        <f t="shared" si="6"/>
        <v>1</v>
      </c>
      <c r="E705" s="212">
        <f t="shared" si="11"/>
        <v>20170216</v>
      </c>
      <c r="F705" s="215" t="e">
        <f t="shared" si="7"/>
        <v>#REF!</v>
      </c>
      <c r="G705" s="215" t="e">
        <f t="shared" si="8"/>
        <v>#REF!</v>
      </c>
      <c r="H705" s="215">
        <f>VLOOKUP(E705,'Captacao ANO A ANO'!$A$1:$E$724,5,FALSE)</f>
        <v>7714</v>
      </c>
    </row>
    <row r="706" spans="2:8" ht="15.75" hidden="1" customHeight="1" x14ac:dyDescent="0.25">
      <c r="B706" s="212">
        <v>20170217</v>
      </c>
      <c r="C706" s="212" t="e">
        <f t="shared" si="10"/>
        <v>#REF!</v>
      </c>
      <c r="D706" s="212" t="b">
        <f t="shared" si="6"/>
        <v>1</v>
      </c>
      <c r="E706" s="212">
        <f t="shared" si="11"/>
        <v>20170217</v>
      </c>
      <c r="F706" s="215" t="e">
        <f t="shared" si="7"/>
        <v>#REF!</v>
      </c>
      <c r="G706" s="215" t="e">
        <f t="shared" si="8"/>
        <v>#REF!</v>
      </c>
      <c r="H706" s="215">
        <f>VLOOKUP(E706,'Captacao ANO A ANO'!$A$1:$E$724,5,FALSE)</f>
        <v>7599</v>
      </c>
    </row>
    <row r="707" spans="2:8" ht="15.75" hidden="1" customHeight="1" x14ac:dyDescent="0.25">
      <c r="B707" s="212">
        <v>20170218</v>
      </c>
      <c r="C707" s="212" t="e">
        <f t="shared" si="10"/>
        <v>#REF!</v>
      </c>
      <c r="D707" s="212" t="b">
        <f t="shared" si="6"/>
        <v>1</v>
      </c>
      <c r="E707" s="212">
        <f t="shared" si="11"/>
        <v>20170218</v>
      </c>
      <c r="F707" s="215" t="e">
        <f t="shared" si="7"/>
        <v>#REF!</v>
      </c>
      <c r="G707" s="215" t="e">
        <f t="shared" si="8"/>
        <v>#REF!</v>
      </c>
      <c r="H707" s="215">
        <f>VLOOKUP(E707,'Captacao ANO A ANO'!$A$1:$E$724,5,FALSE)</f>
        <v>28561</v>
      </c>
    </row>
    <row r="708" spans="2:8" ht="15.75" hidden="1" customHeight="1" x14ac:dyDescent="0.25">
      <c r="B708" s="212">
        <v>20170219</v>
      </c>
      <c r="D708" s="212" t="b">
        <f t="shared" si="6"/>
        <v>1</v>
      </c>
      <c r="E708" s="212">
        <v>20170219</v>
      </c>
      <c r="F708" s="215" t="e">
        <f t="shared" si="7"/>
        <v>#REF!</v>
      </c>
      <c r="G708" s="215" t="e">
        <f t="shared" si="8"/>
        <v>#REF!</v>
      </c>
      <c r="H708" s="215" t="e">
        <f>VLOOKUP(E708,'Captacao ANO A ANO'!$A$1:$E$703,5,FALSE)</f>
        <v>#N/A</v>
      </c>
    </row>
    <row r="709" spans="2:8" ht="15.75" hidden="1" customHeight="1" x14ac:dyDescent="0.25">
      <c r="B709" s="212">
        <v>20170220</v>
      </c>
      <c r="D709" s="212" t="b">
        <f t="shared" si="6"/>
        <v>1</v>
      </c>
      <c r="E709" s="212">
        <v>20170220</v>
      </c>
      <c r="F709" s="215" t="e">
        <f t="shared" si="7"/>
        <v>#REF!</v>
      </c>
      <c r="G709" s="215" t="e">
        <f t="shared" si="8"/>
        <v>#REF!</v>
      </c>
      <c r="H709" s="215" t="e">
        <f>VLOOKUP(E709,'Captacao ANO A ANO'!$A$1:$E$703,5,FALSE)</f>
        <v>#N/A</v>
      </c>
    </row>
    <row r="710" spans="2:8" ht="15.75" hidden="1" customHeight="1" x14ac:dyDescent="0.25">
      <c r="B710" s="212">
        <v>20170221</v>
      </c>
      <c r="D710" s="212" t="b">
        <f t="shared" si="6"/>
        <v>1</v>
      </c>
      <c r="E710" s="212">
        <v>20170221</v>
      </c>
      <c r="F710" s="215" t="e">
        <f t="shared" si="7"/>
        <v>#REF!</v>
      </c>
      <c r="G710" s="215" t="e">
        <f t="shared" si="8"/>
        <v>#REF!</v>
      </c>
      <c r="H710" s="215" t="e">
        <f>VLOOKUP(E710,'Captacao ANO A ANO'!$A$1:$E$703,5,FALSE)</f>
        <v>#N/A</v>
      </c>
    </row>
    <row r="711" spans="2:8" ht="15.75" hidden="1" customHeight="1" x14ac:dyDescent="0.25">
      <c r="B711" s="212">
        <v>20170222</v>
      </c>
      <c r="D711" s="212" t="b">
        <f t="shared" si="6"/>
        <v>1</v>
      </c>
      <c r="E711" s="212">
        <v>20170222</v>
      </c>
      <c r="F711" s="215" t="e">
        <f t="shared" si="7"/>
        <v>#REF!</v>
      </c>
      <c r="G711" s="215" t="e">
        <f t="shared" si="8"/>
        <v>#REF!</v>
      </c>
      <c r="H711" s="215" t="e">
        <f>VLOOKUP(E711,'Captacao ANO A ANO'!$A$1:$E$703,5,FALSE)</f>
        <v>#N/A</v>
      </c>
    </row>
    <row r="712" spans="2:8" ht="15.75" hidden="1" customHeight="1" x14ac:dyDescent="0.25">
      <c r="B712" s="212">
        <v>20170223</v>
      </c>
      <c r="D712" s="212" t="b">
        <f t="shared" si="6"/>
        <v>1</v>
      </c>
      <c r="E712" s="212">
        <v>20170223</v>
      </c>
      <c r="F712" s="215" t="e">
        <f t="shared" si="7"/>
        <v>#REF!</v>
      </c>
      <c r="G712" s="215" t="e">
        <f t="shared" si="8"/>
        <v>#REF!</v>
      </c>
      <c r="H712" s="215" t="e">
        <f>VLOOKUP(E712,'Captacao ANO A ANO'!$A$1:$E$703,5,FALSE)</f>
        <v>#N/A</v>
      </c>
    </row>
    <row r="713" spans="2:8" ht="15.75" hidden="1" customHeight="1" x14ac:dyDescent="0.25">
      <c r="B713" s="212">
        <v>20170224</v>
      </c>
      <c r="C713" s="212" t="e">
        <f t="shared" ref="C713:C722" si="12">VLOOKUP(B713,#REF!,2,FALSE)</f>
        <v>#REF!</v>
      </c>
      <c r="D713" s="212" t="b">
        <f t="shared" si="6"/>
        <v>1</v>
      </c>
      <c r="E713" s="212">
        <f t="shared" ref="E713:E722" si="13">B713</f>
        <v>20170224</v>
      </c>
      <c r="F713" s="215" t="e">
        <f t="shared" si="7"/>
        <v>#REF!</v>
      </c>
      <c r="G713" s="215" t="e">
        <f t="shared" si="8"/>
        <v>#REF!</v>
      </c>
      <c r="H713" s="215">
        <f>VLOOKUP(E713,'Captacao ANO A ANO'!$A$1:$E$724,5,FALSE)</f>
        <v>4702.8999999999996</v>
      </c>
    </row>
    <row r="714" spans="2:8" ht="15.75" hidden="1" customHeight="1" x14ac:dyDescent="0.25">
      <c r="B714" s="212">
        <v>20170226</v>
      </c>
      <c r="C714" s="212" t="e">
        <f t="shared" si="12"/>
        <v>#REF!</v>
      </c>
      <c r="D714" s="212" t="b">
        <f t="shared" si="6"/>
        <v>1</v>
      </c>
      <c r="E714" s="212">
        <f t="shared" si="13"/>
        <v>20170226</v>
      </c>
      <c r="F714" s="215" t="e">
        <f t="shared" si="7"/>
        <v>#REF!</v>
      </c>
      <c r="G714" s="215" t="e">
        <f t="shared" si="8"/>
        <v>#REF!</v>
      </c>
      <c r="H714" s="215">
        <f>VLOOKUP(E714,'Captacao ANO A ANO'!$A$1:$E$724,5,FALSE)</f>
        <v>18593.55</v>
      </c>
    </row>
    <row r="715" spans="2:8" ht="15.75" hidden="1" customHeight="1" x14ac:dyDescent="0.25">
      <c r="B715" s="212">
        <v>20170227</v>
      </c>
      <c r="C715" s="212" t="e">
        <f t="shared" si="12"/>
        <v>#REF!</v>
      </c>
      <c r="D715" s="212" t="b">
        <f t="shared" si="6"/>
        <v>1</v>
      </c>
      <c r="E715" s="212">
        <f t="shared" si="13"/>
        <v>20170227</v>
      </c>
      <c r="F715" s="215" t="e">
        <f t="shared" si="7"/>
        <v>#REF!</v>
      </c>
      <c r="G715" s="215" t="e">
        <f t="shared" si="8"/>
        <v>#REF!</v>
      </c>
      <c r="H715" s="215">
        <f>VLOOKUP(E715,'Captacao ANO A ANO'!$A$1:$E$724,5,FALSE)</f>
        <v>13268.47</v>
      </c>
    </row>
    <row r="716" spans="2:8" ht="15.75" hidden="1" customHeight="1" x14ac:dyDescent="0.25">
      <c r="B716" s="212">
        <v>20170228</v>
      </c>
      <c r="C716" s="212" t="e">
        <f t="shared" si="12"/>
        <v>#REF!</v>
      </c>
      <c r="D716" s="212" t="b">
        <f t="shared" si="6"/>
        <v>1</v>
      </c>
      <c r="E716" s="212">
        <f t="shared" si="13"/>
        <v>20170228</v>
      </c>
      <c r="F716" s="215" t="e">
        <f t="shared" si="7"/>
        <v>#REF!</v>
      </c>
      <c r="G716" s="215" t="e">
        <f t="shared" si="8"/>
        <v>#REF!</v>
      </c>
      <c r="H716" s="215">
        <f>VLOOKUP(E716,'Captacao ANO A ANO'!$A$1:$E$724,5,FALSE)</f>
        <v>11519.84</v>
      </c>
    </row>
    <row r="717" spans="2:8" ht="15.75" hidden="1" customHeight="1" x14ac:dyDescent="0.25">
      <c r="B717" s="212">
        <v>20170229</v>
      </c>
      <c r="C717" s="212" t="e">
        <f t="shared" si="12"/>
        <v>#REF!</v>
      </c>
      <c r="D717" s="212" t="b">
        <f t="shared" si="6"/>
        <v>1</v>
      </c>
      <c r="E717" s="212">
        <f t="shared" si="13"/>
        <v>20170229</v>
      </c>
      <c r="F717" s="215" t="e">
        <f t="shared" si="7"/>
        <v>#REF!</v>
      </c>
      <c r="G717" s="215" t="e">
        <f t="shared" si="8"/>
        <v>#REF!</v>
      </c>
      <c r="H717" s="215">
        <f>VLOOKUP(E717,'Captacao ANO A ANO'!$A$1:$E$724,5,FALSE)</f>
        <v>1902.87</v>
      </c>
    </row>
    <row r="718" spans="2:8" ht="15.75" hidden="1" customHeight="1" x14ac:dyDescent="0.25">
      <c r="B718" s="212">
        <v>20170230</v>
      </c>
      <c r="C718" s="212" t="e">
        <f t="shared" si="12"/>
        <v>#REF!</v>
      </c>
      <c r="D718" s="212" t="b">
        <f t="shared" si="6"/>
        <v>1</v>
      </c>
      <c r="E718" s="212">
        <f t="shared" si="13"/>
        <v>20170230</v>
      </c>
      <c r="F718" s="215" t="e">
        <f t="shared" si="7"/>
        <v>#REF!</v>
      </c>
      <c r="G718" s="215" t="e">
        <f t="shared" si="8"/>
        <v>#REF!</v>
      </c>
      <c r="H718" s="215">
        <f>VLOOKUP(E718,'Captacao ANO A ANO'!$A$1:$E$724,5,FALSE)</f>
        <v>261090.31</v>
      </c>
    </row>
    <row r="719" spans="2:8" ht="15.75" hidden="1" customHeight="1" x14ac:dyDescent="0.25">
      <c r="B719" s="212">
        <v>20170232</v>
      </c>
      <c r="C719" s="212" t="e">
        <f t="shared" si="12"/>
        <v>#REF!</v>
      </c>
      <c r="D719" s="212" t="b">
        <f t="shared" si="6"/>
        <v>1</v>
      </c>
      <c r="E719" s="212">
        <f t="shared" si="13"/>
        <v>20170232</v>
      </c>
      <c r="F719" s="215" t="e">
        <f t="shared" si="7"/>
        <v>#REF!</v>
      </c>
      <c r="G719" s="215" t="e">
        <f t="shared" si="8"/>
        <v>#REF!</v>
      </c>
      <c r="H719" s="215" t="e">
        <f>VLOOKUP(E719,'Captacao ANO A ANO'!$A$1:$E$724,5,FALSE)</f>
        <v>#N/A</v>
      </c>
    </row>
    <row r="720" spans="2:8" ht="15.75" hidden="1" customHeight="1" x14ac:dyDescent="0.25">
      <c r="B720" s="212">
        <v>20170233</v>
      </c>
      <c r="C720" s="212" t="e">
        <f t="shared" si="12"/>
        <v>#REF!</v>
      </c>
      <c r="D720" s="212" t="b">
        <f t="shared" si="6"/>
        <v>1</v>
      </c>
      <c r="E720" s="212">
        <f t="shared" si="13"/>
        <v>20170233</v>
      </c>
      <c r="F720" s="215" t="e">
        <f t="shared" si="7"/>
        <v>#REF!</v>
      </c>
      <c r="G720" s="215" t="e">
        <f t="shared" si="8"/>
        <v>#REF!</v>
      </c>
      <c r="H720" s="215" t="e">
        <f>VLOOKUP(E720,'Captacao ANO A ANO'!$A$1:$E$724,5,FALSE)</f>
        <v>#N/A</v>
      </c>
    </row>
    <row r="721" spans="2:8" ht="15.75" hidden="1" customHeight="1" x14ac:dyDescent="0.25">
      <c r="B721" s="212">
        <v>20170234</v>
      </c>
      <c r="C721" s="212" t="e">
        <f t="shared" si="12"/>
        <v>#REF!</v>
      </c>
      <c r="D721" s="212" t="b">
        <f t="shared" si="6"/>
        <v>1</v>
      </c>
      <c r="E721" s="212">
        <f t="shared" si="13"/>
        <v>20170234</v>
      </c>
      <c r="F721" s="215" t="e">
        <f t="shared" si="7"/>
        <v>#REF!</v>
      </c>
      <c r="G721" s="215" t="e">
        <f t="shared" si="8"/>
        <v>#REF!</v>
      </c>
      <c r="H721" s="215" t="e">
        <f>VLOOKUP(E721,'Captacao ANO A ANO'!$A$1:$E$724,5,FALSE)</f>
        <v>#N/A</v>
      </c>
    </row>
    <row r="722" spans="2:8" ht="15.75" hidden="1" customHeight="1" x14ac:dyDescent="0.25">
      <c r="B722" s="212">
        <v>20170235</v>
      </c>
      <c r="C722" s="212" t="e">
        <f t="shared" si="12"/>
        <v>#REF!</v>
      </c>
      <c r="D722" s="212" t="b">
        <f t="shared" si="6"/>
        <v>1</v>
      </c>
      <c r="E722" s="212">
        <f t="shared" si="13"/>
        <v>20170235</v>
      </c>
      <c r="F722" s="215" t="e">
        <f t="shared" si="7"/>
        <v>#REF!</v>
      </c>
      <c r="G722" s="215" t="e">
        <f t="shared" si="8"/>
        <v>#REF!</v>
      </c>
      <c r="H722" s="215" t="e">
        <f>VLOOKUP(E722,'Captacao ANO A ANO'!$A$1:$E$724,5,FALSE)</f>
        <v>#N/A</v>
      </c>
    </row>
  </sheetData>
  <autoFilter ref="B1:H722" xr:uid="{00000000-0009-0000-0000-000007000000}">
    <filterColumn colId="2">
      <filters>
        <filter val="FALSE"/>
      </filters>
    </filterColumn>
  </autoFilter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Captacao ANO A ANO</vt:lpstr>
      <vt:lpstr>Planilha1</vt:lpstr>
      <vt:lpstr>TCs 2017</vt:lpstr>
      <vt:lpstr>Plan8</vt:lpstr>
      <vt:lpstr>Plan4</vt:lpstr>
      <vt:lpstr>Plan5</vt:lpstr>
      <vt:lpstr>Plan3</vt:lpstr>
      <vt:lpstr>Plan6</vt:lpstr>
      <vt:lpstr>Comparacao Sistema x Planilha</vt:lpstr>
      <vt:lpstr>Plan10</vt:lpstr>
      <vt:lpstr>Prêmio do Esporte Mineiro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Souza Santana (SEEJ)</dc:creator>
  <cp:keywords/>
  <dc:description/>
  <cp:lastModifiedBy>Lise Costa (SEDESE)</cp:lastModifiedBy>
  <cp:revision/>
  <dcterms:created xsi:type="dcterms:W3CDTF">2015-05-07T16:54:52Z</dcterms:created>
  <dcterms:modified xsi:type="dcterms:W3CDTF">2025-03-06T14:19:05Z</dcterms:modified>
  <cp:category/>
  <cp:contentStatus/>
</cp:coreProperties>
</file>